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05" windowWidth="19320" windowHeight="8505" firstSheet="2" activeTab="3"/>
  </bookViews>
  <sheets>
    <sheet name="casas2" sheetId="6" state="hidden" r:id="rId1"/>
    <sheet name="dptos2" sheetId="5" state="hidden" r:id="rId2"/>
    <sheet name="Casa analisis especi" sheetId="16" r:id="rId3"/>
    <sheet name="Departament analisis especifico" sheetId="9" r:id="rId4"/>
    <sheet name="dptos-muestra" sheetId="12" state="hidden" r:id="rId5"/>
  </sheets>
  <definedNames>
    <definedName name="_xlnm._FilterDatabase" localSheetId="2" hidden="1">'Casa analisis especi'!$C$5:$R$52</definedName>
    <definedName name="_xlnm._FilterDatabase" localSheetId="0" hidden="1">casas2!$A$2:$H$45</definedName>
    <definedName name="_xlnm._FilterDatabase" localSheetId="3" hidden="1">'Departament analisis especifico'!$C$5:$R$52</definedName>
    <definedName name="_xlnm._FilterDatabase" localSheetId="1" hidden="1">dptos2!$A$2:$H$45</definedName>
    <definedName name="_xlnm._FilterDatabase" localSheetId="4" hidden="1">'dptos-muestra'!$A$20:$I$30</definedName>
  </definedNames>
  <calcPr calcId="125725"/>
</workbook>
</file>

<file path=xl/calcChain.xml><?xml version="1.0" encoding="utf-8"?>
<calcChain xmlns="http://schemas.openxmlformats.org/spreadsheetml/2006/main">
  <c r="L63" i="9"/>
  <c r="K63"/>
  <c r="H63"/>
  <c r="G63"/>
  <c r="L63" i="16"/>
  <c r="K63"/>
  <c r="K7" i="9"/>
  <c r="M7" s="1"/>
  <c r="L7"/>
  <c r="O7" s="1"/>
  <c r="K8"/>
  <c r="M8" s="1"/>
  <c r="L8"/>
  <c r="O8" s="1"/>
  <c r="K9"/>
  <c r="M9" s="1"/>
  <c r="L9"/>
  <c r="O9" s="1"/>
  <c r="K10"/>
  <c r="M10" s="1"/>
  <c r="L10"/>
  <c r="O10" s="1"/>
  <c r="K11"/>
  <c r="M11" s="1"/>
  <c r="M63" s="1"/>
  <c r="L11"/>
  <c r="O11" s="1"/>
  <c r="O63" s="1"/>
  <c r="K12"/>
  <c r="M12" s="1"/>
  <c r="L12"/>
  <c r="O12" s="1"/>
  <c r="K13"/>
  <c r="M13" s="1"/>
  <c r="L13"/>
  <c r="O13" s="1"/>
  <c r="K14"/>
  <c r="M14" s="1"/>
  <c r="L14"/>
  <c r="O14" s="1"/>
  <c r="K15"/>
  <c r="M15" s="1"/>
  <c r="L15"/>
  <c r="O15" s="1"/>
  <c r="K16"/>
  <c r="M16" s="1"/>
  <c r="L16"/>
  <c r="O16" s="1"/>
  <c r="K17"/>
  <c r="M17" s="1"/>
  <c r="L17"/>
  <c r="O17" s="1"/>
  <c r="K18"/>
  <c r="M18" s="1"/>
  <c r="L18"/>
  <c r="O18" s="1"/>
  <c r="K19"/>
  <c r="M19" s="1"/>
  <c r="L19"/>
  <c r="O19" s="1"/>
  <c r="K20"/>
  <c r="M20" s="1"/>
  <c r="L20"/>
  <c r="O20" s="1"/>
  <c r="K21"/>
  <c r="M21" s="1"/>
  <c r="L21"/>
  <c r="O21" s="1"/>
  <c r="K22"/>
  <c r="M22" s="1"/>
  <c r="L22"/>
  <c r="O22" s="1"/>
  <c r="K23"/>
  <c r="M23" s="1"/>
  <c r="L23"/>
  <c r="O23" s="1"/>
  <c r="K24"/>
  <c r="M24" s="1"/>
  <c r="L24"/>
  <c r="O24" s="1"/>
  <c r="K25"/>
  <c r="M25" s="1"/>
  <c r="L25"/>
  <c r="O25" s="1"/>
  <c r="K26"/>
  <c r="M26" s="1"/>
  <c r="L26"/>
  <c r="O26" s="1"/>
  <c r="K27"/>
  <c r="M27" s="1"/>
  <c r="L27"/>
  <c r="O27" s="1"/>
  <c r="K28"/>
  <c r="M28" s="1"/>
  <c r="L28"/>
  <c r="O28" s="1"/>
  <c r="K29"/>
  <c r="M29" s="1"/>
  <c r="L29"/>
  <c r="O29" s="1"/>
  <c r="K30"/>
  <c r="M30" s="1"/>
  <c r="L30"/>
  <c r="O30" s="1"/>
  <c r="K31"/>
  <c r="M31" s="1"/>
  <c r="L31"/>
  <c r="O31" s="1"/>
  <c r="K32"/>
  <c r="M32" s="1"/>
  <c r="L32"/>
  <c r="O32" s="1"/>
  <c r="K33"/>
  <c r="M33" s="1"/>
  <c r="L33"/>
  <c r="O33" s="1"/>
  <c r="K34"/>
  <c r="M34" s="1"/>
  <c r="L34"/>
  <c r="O34" s="1"/>
  <c r="K35"/>
  <c r="M35" s="1"/>
  <c r="L35"/>
  <c r="O35" s="1"/>
  <c r="K36"/>
  <c r="M36" s="1"/>
  <c r="L36"/>
  <c r="O36" s="1"/>
  <c r="L6"/>
  <c r="O6" s="1"/>
  <c r="K6"/>
  <c r="M6" s="1"/>
  <c r="P63" i="16"/>
  <c r="N63"/>
  <c r="G63"/>
  <c r="F63"/>
  <c r="P61"/>
  <c r="N61"/>
  <c r="G61"/>
  <c r="F61"/>
  <c r="L36"/>
  <c r="O36" s="1"/>
  <c r="K36"/>
  <c r="M36" s="1"/>
  <c r="H36"/>
  <c r="I36" s="1"/>
  <c r="L35"/>
  <c r="O35" s="1"/>
  <c r="K35"/>
  <c r="M35" s="1"/>
  <c r="H35"/>
  <c r="I35" s="1"/>
  <c r="L34"/>
  <c r="O34" s="1"/>
  <c r="K34"/>
  <c r="M34" s="1"/>
  <c r="H34"/>
  <c r="I34" s="1"/>
  <c r="L33"/>
  <c r="O33" s="1"/>
  <c r="K33"/>
  <c r="M33" s="1"/>
  <c r="H33"/>
  <c r="I33" s="1"/>
  <c r="L32"/>
  <c r="O32" s="1"/>
  <c r="K32"/>
  <c r="M32" s="1"/>
  <c r="H32"/>
  <c r="I32" s="1"/>
  <c r="L31"/>
  <c r="O31" s="1"/>
  <c r="K31"/>
  <c r="M31" s="1"/>
  <c r="H31"/>
  <c r="I31" s="1"/>
  <c r="L30"/>
  <c r="O30" s="1"/>
  <c r="K30"/>
  <c r="M30" s="1"/>
  <c r="H30"/>
  <c r="I30" s="1"/>
  <c r="L29"/>
  <c r="O29" s="1"/>
  <c r="K29"/>
  <c r="M29" s="1"/>
  <c r="H29"/>
  <c r="I29" s="1"/>
  <c r="L28"/>
  <c r="O28" s="1"/>
  <c r="K28"/>
  <c r="M28" s="1"/>
  <c r="H28"/>
  <c r="I28" s="1"/>
  <c r="L27"/>
  <c r="O27" s="1"/>
  <c r="K27"/>
  <c r="M27" s="1"/>
  <c r="H27"/>
  <c r="I27" s="1"/>
  <c r="L26"/>
  <c r="O26" s="1"/>
  <c r="K26"/>
  <c r="M26" s="1"/>
  <c r="H26"/>
  <c r="I26" s="1"/>
  <c r="L25"/>
  <c r="O25" s="1"/>
  <c r="K25"/>
  <c r="M25" s="1"/>
  <c r="H25"/>
  <c r="I25" s="1"/>
  <c r="L24"/>
  <c r="O24" s="1"/>
  <c r="K24"/>
  <c r="M24" s="1"/>
  <c r="H24"/>
  <c r="I24" s="1"/>
  <c r="L23"/>
  <c r="O23" s="1"/>
  <c r="K23"/>
  <c r="M23" s="1"/>
  <c r="H23"/>
  <c r="I23" s="1"/>
  <c r="L22"/>
  <c r="O22" s="1"/>
  <c r="K22"/>
  <c r="M22" s="1"/>
  <c r="H22"/>
  <c r="I22" s="1"/>
  <c r="L21"/>
  <c r="O21" s="1"/>
  <c r="K21"/>
  <c r="M21" s="1"/>
  <c r="H21"/>
  <c r="I21" s="1"/>
  <c r="L20"/>
  <c r="O20" s="1"/>
  <c r="K20"/>
  <c r="M20" s="1"/>
  <c r="H20"/>
  <c r="I20" s="1"/>
  <c r="L19"/>
  <c r="O19" s="1"/>
  <c r="K19"/>
  <c r="M19" s="1"/>
  <c r="H19"/>
  <c r="I19" s="1"/>
  <c r="L18"/>
  <c r="O18" s="1"/>
  <c r="K18"/>
  <c r="M18" s="1"/>
  <c r="H18"/>
  <c r="I18" s="1"/>
  <c r="L17"/>
  <c r="O17" s="1"/>
  <c r="K17"/>
  <c r="M17" s="1"/>
  <c r="H17"/>
  <c r="I17" s="1"/>
  <c r="L16"/>
  <c r="O16" s="1"/>
  <c r="K16"/>
  <c r="M16" s="1"/>
  <c r="H16"/>
  <c r="I16" s="1"/>
  <c r="L15"/>
  <c r="O15" s="1"/>
  <c r="K15"/>
  <c r="M15" s="1"/>
  <c r="H15"/>
  <c r="I15" s="1"/>
  <c r="L14"/>
  <c r="O14" s="1"/>
  <c r="K14"/>
  <c r="M14" s="1"/>
  <c r="H14"/>
  <c r="I14" s="1"/>
  <c r="L13"/>
  <c r="O13" s="1"/>
  <c r="K13"/>
  <c r="M13" s="1"/>
  <c r="H13"/>
  <c r="I13" s="1"/>
  <c r="L12"/>
  <c r="O12" s="1"/>
  <c r="K12"/>
  <c r="M12" s="1"/>
  <c r="H12"/>
  <c r="I12" s="1"/>
  <c r="L11"/>
  <c r="O11" s="1"/>
  <c r="K11"/>
  <c r="M11" s="1"/>
  <c r="H11"/>
  <c r="H63" s="1"/>
  <c r="I63" s="1"/>
  <c r="L10"/>
  <c r="O10" s="1"/>
  <c r="K10"/>
  <c r="M10" s="1"/>
  <c r="H10"/>
  <c r="I10" s="1"/>
  <c r="L9"/>
  <c r="O9" s="1"/>
  <c r="K9"/>
  <c r="M9" s="1"/>
  <c r="H9"/>
  <c r="I9" s="1"/>
  <c r="L8"/>
  <c r="K8"/>
  <c r="H8"/>
  <c r="I8" s="1"/>
  <c r="L7"/>
  <c r="O7" s="1"/>
  <c r="K7"/>
  <c r="M7" s="1"/>
  <c r="H7"/>
  <c r="I7" s="1"/>
  <c r="L6"/>
  <c r="K6"/>
  <c r="H6"/>
  <c r="H6" i="9"/>
  <c r="I6" s="1"/>
  <c r="F63"/>
  <c r="G61"/>
  <c r="F61"/>
  <c r="N63"/>
  <c r="P63"/>
  <c r="L61" i="16" l="1"/>
  <c r="H61"/>
  <c r="O6"/>
  <c r="I11"/>
  <c r="R7"/>
  <c r="Q7"/>
  <c r="Q11"/>
  <c r="M63"/>
  <c r="R11"/>
  <c r="R12"/>
  <c r="Q12"/>
  <c r="Q15"/>
  <c r="R15"/>
  <c r="R16"/>
  <c r="Q16"/>
  <c r="Q19"/>
  <c r="R19"/>
  <c r="R20"/>
  <c r="Q20"/>
  <c r="Q23"/>
  <c r="R23"/>
  <c r="R24"/>
  <c r="Q24"/>
  <c r="Q27"/>
  <c r="R27"/>
  <c r="R28"/>
  <c r="Q28"/>
  <c r="Q31"/>
  <c r="R31"/>
  <c r="R32"/>
  <c r="Q32"/>
  <c r="Q35"/>
  <c r="R35"/>
  <c r="R36"/>
  <c r="Q36"/>
  <c r="I6"/>
  <c r="I61" s="1"/>
  <c r="K61"/>
  <c r="M6"/>
  <c r="Q9"/>
  <c r="R9"/>
  <c r="R10"/>
  <c r="Q10"/>
  <c r="O63"/>
  <c r="Q13"/>
  <c r="R13"/>
  <c r="R14"/>
  <c r="Q14"/>
  <c r="Q17"/>
  <c r="R17"/>
  <c r="R18"/>
  <c r="Q18"/>
  <c r="Q21"/>
  <c r="R21"/>
  <c r="R22"/>
  <c r="Q22"/>
  <c r="Q25"/>
  <c r="R25"/>
  <c r="R26"/>
  <c r="Q26"/>
  <c r="Q29"/>
  <c r="R29"/>
  <c r="R30"/>
  <c r="Q30"/>
  <c r="Q33"/>
  <c r="R33"/>
  <c r="R34"/>
  <c r="Q34"/>
  <c r="M8"/>
  <c r="O8"/>
  <c r="O61" s="1"/>
  <c r="R6" i="9"/>
  <c r="Q6"/>
  <c r="H15"/>
  <c r="I15" s="1"/>
  <c r="H17"/>
  <c r="I17" s="1"/>
  <c r="H21"/>
  <c r="H22"/>
  <c r="H23"/>
  <c r="H24"/>
  <c r="H25"/>
  <c r="H26"/>
  <c r="H27"/>
  <c r="H28"/>
  <c r="H29"/>
  <c r="H30"/>
  <c r="H31"/>
  <c r="H32"/>
  <c r="H34"/>
  <c r="H35"/>
  <c r="H36"/>
  <c r="H33"/>
  <c r="I21"/>
  <c r="I22"/>
  <c r="I23"/>
  <c r="I24"/>
  <c r="I25"/>
  <c r="I26"/>
  <c r="I27"/>
  <c r="I28"/>
  <c r="I29"/>
  <c r="I30"/>
  <c r="I31"/>
  <c r="I32"/>
  <c r="I34"/>
  <c r="I35"/>
  <c r="I36"/>
  <c r="I33"/>
  <c r="R31"/>
  <c r="R34"/>
  <c r="R36"/>
  <c r="Q33"/>
  <c r="Q21"/>
  <c r="Q22"/>
  <c r="Q23"/>
  <c r="Q24"/>
  <c r="Q25"/>
  <c r="Q26"/>
  <c r="Q27"/>
  <c r="Q28"/>
  <c r="Q29"/>
  <c r="Q30"/>
  <c r="Q31"/>
  <c r="Q32"/>
  <c r="Q34"/>
  <c r="Q35"/>
  <c r="Q36"/>
  <c r="R21"/>
  <c r="R22"/>
  <c r="R23"/>
  <c r="R24"/>
  <c r="R25"/>
  <c r="R26"/>
  <c r="R27"/>
  <c r="R28"/>
  <c r="R29"/>
  <c r="R30"/>
  <c r="R32"/>
  <c r="R35"/>
  <c r="R63" i="16" l="1"/>
  <c r="Q63"/>
  <c r="R8"/>
  <c r="Q8"/>
  <c r="M61"/>
  <c r="R61" s="1"/>
  <c r="Q6"/>
  <c r="R6"/>
  <c r="R17" i="9"/>
  <c r="R15"/>
  <c r="R33"/>
  <c r="Q17"/>
  <c r="Q15"/>
  <c r="H12"/>
  <c r="I12" s="1"/>
  <c r="H9"/>
  <c r="I9" s="1"/>
  <c r="H8"/>
  <c r="I8" s="1"/>
  <c r="R10"/>
  <c r="R12"/>
  <c r="H18"/>
  <c r="I18" s="1"/>
  <c r="H7"/>
  <c r="H10"/>
  <c r="I10" s="1"/>
  <c r="H11"/>
  <c r="H13"/>
  <c r="I13" s="1"/>
  <c r="H14"/>
  <c r="I14" s="1"/>
  <c r="H16"/>
  <c r="I16" s="1"/>
  <c r="H19"/>
  <c r="I19" s="1"/>
  <c r="H20"/>
  <c r="I20" s="1"/>
  <c r="I11" l="1"/>
  <c r="I63"/>
  <c r="Q61" i="16"/>
  <c r="R18" i="9"/>
  <c r="R19"/>
  <c r="R16"/>
  <c r="R14"/>
  <c r="R13"/>
  <c r="R9"/>
  <c r="R20"/>
  <c r="L61"/>
  <c r="I7"/>
  <c r="H61"/>
  <c r="Q7"/>
  <c r="K61"/>
  <c r="Q14"/>
  <c r="Q20"/>
  <c r="Q19"/>
  <c r="Q11"/>
  <c r="Q63" s="1"/>
  <c r="R11"/>
  <c r="Q8"/>
  <c r="Q18"/>
  <c r="Q16"/>
  <c r="Q13"/>
  <c r="Q10"/>
  <c r="Q12"/>
  <c r="Q9"/>
  <c r="P61"/>
  <c r="R63" l="1"/>
  <c r="R8"/>
  <c r="O61"/>
  <c r="R7"/>
  <c r="M61"/>
  <c r="N61"/>
  <c r="R61" l="1"/>
  <c r="Q61"/>
  <c r="I61"/>
</calcChain>
</file>

<file path=xl/sharedStrings.xml><?xml version="1.0" encoding="utf-8"?>
<sst xmlns="http://schemas.openxmlformats.org/spreadsheetml/2006/main" count="633" uniqueCount="313">
  <si>
    <t>ANTOFAGASTA</t>
  </si>
  <si>
    <t>COPIAPO</t>
  </si>
  <si>
    <t>IQUIQUE</t>
  </si>
  <si>
    <t>LA REINA</t>
  </si>
  <si>
    <t>LA SERENA</t>
  </si>
  <si>
    <t>LO BARNECHEA</t>
  </si>
  <si>
    <t>MACUL</t>
  </si>
  <si>
    <t>MAIPU</t>
  </si>
  <si>
    <t>ÑUÑOA</t>
  </si>
  <si>
    <t>PUERTO MONTT</t>
  </si>
  <si>
    <t>PUNTA ARENAS</t>
  </si>
  <si>
    <t>RANCAGUA</t>
  </si>
  <si>
    <t>VIÑA DEL MAR</t>
  </si>
  <si>
    <t>VITACURA</t>
  </si>
  <si>
    <t>glosa_comuna</t>
  </si>
  <si>
    <t>CONCEPCION</t>
  </si>
  <si>
    <t>promedio_aval_fiscal</t>
  </si>
  <si>
    <t>casos</t>
  </si>
  <si>
    <t>INDEPENDENCIA</t>
  </si>
  <si>
    <t>SANTIAGO</t>
  </si>
  <si>
    <t>ARICA</t>
  </si>
  <si>
    <t>CERRILLOS</t>
  </si>
  <si>
    <t>CERRO NAVIA</t>
  </si>
  <si>
    <t>COQUIMBO</t>
  </si>
  <si>
    <t>EL BOSQUE</t>
  </si>
  <si>
    <t>ESTACION CENTRAL</t>
  </si>
  <si>
    <t>FLORIDA</t>
  </si>
  <si>
    <t>HUECHURABA</t>
  </si>
  <si>
    <t>LA CISTERNA</t>
  </si>
  <si>
    <t>LA FLORIDA</t>
  </si>
  <si>
    <t>LA GRANJA</t>
  </si>
  <si>
    <t>LA PINTANA</t>
  </si>
  <si>
    <t>LO ESPEJO</t>
  </si>
  <si>
    <t>LO PRADO</t>
  </si>
  <si>
    <t>PEDRO AGUIRRE CERDA</t>
  </si>
  <si>
    <t>PEÑALOLEN</t>
  </si>
  <si>
    <t>PUDAHUEL</t>
  </si>
  <si>
    <t>PUENTE ALTO</t>
  </si>
  <si>
    <t>QUILICURA</t>
  </si>
  <si>
    <t>QUINTA NORMAL</t>
  </si>
  <si>
    <t>RECOLETA</t>
  </si>
  <si>
    <t>SAN JOAQUIN</t>
  </si>
  <si>
    <t>SAN MIGUEL</t>
  </si>
  <si>
    <t>SAN RAMON</t>
  </si>
  <si>
    <t>VALDIVIA</t>
  </si>
  <si>
    <t>VALPARAISO</t>
  </si>
  <si>
    <t>Variación pago de contribuciones  Casas</t>
  </si>
  <si>
    <t>Tasa</t>
  </si>
  <si>
    <t>Valor Rango</t>
  </si>
  <si>
    <t>Columna1</t>
  </si>
  <si>
    <t>Diferencia</t>
  </si>
  <si>
    <t>Aumento de contribuciones ($)</t>
  </si>
  <si>
    <t>LAS CONDES</t>
  </si>
  <si>
    <t>PROVIDENCIA</t>
  </si>
  <si>
    <t>Contribuciones promedio 2014</t>
  </si>
  <si>
    <t>Contribuciones promedio 2006</t>
  </si>
  <si>
    <t>Variación de constribución (%)</t>
  </si>
  <si>
    <t>Peso sobre 2014</t>
  </si>
  <si>
    <t>Total Promedio R.M. (comunas Urbanas)</t>
  </si>
  <si>
    <t>indice</t>
  </si>
  <si>
    <t>comuna</t>
  </si>
  <si>
    <t>sup_terreno_prop_m2</t>
  </si>
  <si>
    <t>sup_construccion_prop_m2</t>
  </si>
  <si>
    <t>cod_destino_principal</t>
  </si>
  <si>
    <t>avaluo_fiscal</t>
  </si>
  <si>
    <t>direccion</t>
  </si>
  <si>
    <t>H</t>
  </si>
  <si>
    <t>TEMUCO</t>
  </si>
  <si>
    <t>4101-4514-100</t>
  </si>
  <si>
    <t>LAS HIGUERAS 652 304</t>
  </si>
  <si>
    <t>5302-2469-408</t>
  </si>
  <si>
    <t>ANTARTICO 3240 A DP A</t>
  </si>
  <si>
    <t>8201-354-167</t>
  </si>
  <si>
    <t>L ARENAS 2440 DP 112</t>
  </si>
  <si>
    <t>9201-1353-22</t>
  </si>
  <si>
    <t>CALATAYUD 180 DP 47</t>
  </si>
  <si>
    <t>10301-4747-13</t>
  </si>
  <si>
    <t>CALLE UNO 2080 DP 204</t>
  </si>
  <si>
    <t>15108-522-383</t>
  </si>
  <si>
    <t>COIMBRA 180 DP 66</t>
  </si>
  <si>
    <t>15103-512-362</t>
  </si>
  <si>
    <t>MIGUEL CLARO 71 DP 501</t>
  </si>
  <si>
    <t>13101-676-275</t>
  </si>
  <si>
    <t>ARGOMEDO 320 TB DP 1018</t>
  </si>
  <si>
    <t>COMUNA</t>
  </si>
  <si>
    <t>4514-100</t>
  </si>
  <si>
    <t>2469-408</t>
  </si>
  <si>
    <t>354-167</t>
  </si>
  <si>
    <t>1353-22</t>
  </si>
  <si>
    <t>4747-13</t>
  </si>
  <si>
    <t>522-383</t>
  </si>
  <si>
    <t>512-362</t>
  </si>
  <si>
    <t>676-275</t>
  </si>
  <si>
    <t>15105-1568-150</t>
  </si>
  <si>
    <t>PUCARA 5310 DP 46</t>
  </si>
  <si>
    <t>15160-943-320</t>
  </si>
  <si>
    <t>AV PDTE KENNEDY 5420 DP 802</t>
  </si>
  <si>
    <t>15161-2850-232</t>
  </si>
  <si>
    <t>AV LAS CONDES 14742 DP 402 B</t>
  </si>
  <si>
    <t>2201-311-33</t>
  </si>
  <si>
    <t>L UNDURRAGA 0162 DP 66</t>
  </si>
  <si>
    <t>1101-2398-73</t>
  </si>
  <si>
    <t>CONCEPCION 4070 41</t>
  </si>
  <si>
    <t>Dptos</t>
  </si>
  <si>
    <t>2398-73</t>
  </si>
  <si>
    <t>311-33</t>
  </si>
  <si>
    <t>1568-150</t>
  </si>
  <si>
    <t>943-320</t>
  </si>
  <si>
    <t>2850-232</t>
  </si>
  <si>
    <t>Columna2</t>
  </si>
  <si>
    <t>Contribuciones promedio 2007</t>
  </si>
  <si>
    <t>Región</t>
  </si>
  <si>
    <t>Variación pago de contribuciones  Departamentos</t>
  </si>
  <si>
    <t>Total Promedio Comunas Chile</t>
  </si>
  <si>
    <t>Dirección</t>
  </si>
  <si>
    <t>AV JOSE M CARRERA 1681</t>
  </si>
  <si>
    <t>AV RAUL PEY 3059 BLO 3 DP 381</t>
  </si>
  <si>
    <t>CASTELLON 152 DP 708</t>
  </si>
  <si>
    <t>COLIPI 484 DPTO A- 301</t>
  </si>
  <si>
    <t>COSTANERA 5551 DEPTO 25</t>
  </si>
  <si>
    <t>AV GLADYS MARIN M 6097 DP 1124</t>
  </si>
  <si>
    <t>RINCONADA EL SALTO 980 DP 903</t>
  </si>
  <si>
    <t>AVDA FRANCIA 1420</t>
  </si>
  <si>
    <t>CAP ROBERTO PEREZ 2777 DP 2402 S</t>
  </si>
  <si>
    <t>ONGOLMO 7510 CASA 52</t>
  </si>
  <si>
    <t>ONOFRE JARPA 9788 E</t>
  </si>
  <si>
    <t>AV DEL MAR EDIF B- 2 761 401</t>
  </si>
  <si>
    <t>CRISTAL DE ABELLI 2988 DP 1601</t>
  </si>
  <si>
    <t>AV J ALCALDE DELANO 10200 DP 51 -C</t>
  </si>
  <si>
    <t>ALC.JORGE MONCKEBERG 2666</t>
  </si>
  <si>
    <t>LA COLONIA 60</t>
  </si>
  <si>
    <t>SAN ANDRES 4368</t>
  </si>
  <si>
    <t>LAS HOJAS 1901 CS 3</t>
  </si>
  <si>
    <t>THAYER OJEDA 805 DPTO 5</t>
  </si>
  <si>
    <t>AV DONA ISABEL 805 D</t>
  </si>
  <si>
    <t>LA HACIENDA 07676 CS 5</t>
  </si>
  <si>
    <t>URMENETA 815 DP 401</t>
  </si>
  <si>
    <t>LAUTARO NAVARRO 842 DP 802</t>
  </si>
  <si>
    <t>BOMBERO VILLALOBOS 1053 DP 501</t>
  </si>
  <si>
    <t>RECOLETA 653 DP F</t>
  </si>
  <si>
    <t>RICARDO MORALES 2960 DP 202</t>
  </si>
  <si>
    <t>I VALDES 296 DP 21</t>
  </si>
  <si>
    <t>CARLOS ANWANTER 201 DEPTO 902</t>
  </si>
  <si>
    <t>AV BORDE LAGUNA 1002 CS 24</t>
  </si>
  <si>
    <t>AV EDMUNDO ELUCHANS 2355 DP 1701</t>
  </si>
  <si>
    <t>VIA AURORA 9811 DP 2</t>
  </si>
  <si>
    <t>2201-670-284</t>
  </si>
  <si>
    <t>1101-652-21</t>
  </si>
  <si>
    <t>8201-70-271</t>
  </si>
  <si>
    <t>3201-149-105</t>
  </si>
  <si>
    <t>4103-906-13</t>
  </si>
  <si>
    <t>14157-3382-22</t>
  </si>
  <si>
    <t>14158-6075-363</t>
  </si>
  <si>
    <t>13167-2447-22</t>
  </si>
  <si>
    <t>1201-2109-248</t>
  </si>
  <si>
    <t>15128-7412-165</t>
  </si>
  <si>
    <t>15132-7060-233</t>
  </si>
  <si>
    <t>4101-4300-185</t>
  </si>
  <si>
    <t>15108-345-794</t>
  </si>
  <si>
    <t>15161-3783-102</t>
  </si>
  <si>
    <t>15151-7160-22</t>
  </si>
  <si>
    <t>14109-131-24</t>
  </si>
  <si>
    <t>15105-558-23</t>
  </si>
  <si>
    <t>15152-9113-124</t>
  </si>
  <si>
    <t>15103-1441-98</t>
  </si>
  <si>
    <t>14111-3031-4</t>
  </si>
  <si>
    <t>16301-4566-55</t>
  </si>
  <si>
    <t>10301-203-124</t>
  </si>
  <si>
    <t>12205-1367-36</t>
  </si>
  <si>
    <t>6101-566-103</t>
  </si>
  <si>
    <t>13159-968-78</t>
  </si>
  <si>
    <t>16106-1952-569</t>
  </si>
  <si>
    <t>13101-172-187</t>
  </si>
  <si>
    <t>10101-39-43</t>
  </si>
  <si>
    <t>5301-9567-24</t>
  </si>
  <si>
    <t>5302-3116-314</t>
  </si>
  <si>
    <t>15160-3005-586</t>
  </si>
  <si>
    <t xml:space="preserve">Rol </t>
  </si>
  <si>
    <t>N° ROL (con codigo de comuna)</t>
  </si>
  <si>
    <t>670-284</t>
  </si>
  <si>
    <t>652-21</t>
  </si>
  <si>
    <t>70-271</t>
  </si>
  <si>
    <t>149-105</t>
  </si>
  <si>
    <t>906-13</t>
  </si>
  <si>
    <t>3382-22</t>
  </si>
  <si>
    <t>6075-363</t>
  </si>
  <si>
    <t>2447-22</t>
  </si>
  <si>
    <t>2109-248</t>
  </si>
  <si>
    <t>7412-165</t>
  </si>
  <si>
    <t>7060-233</t>
  </si>
  <si>
    <t>4300-185</t>
  </si>
  <si>
    <t>345-794</t>
  </si>
  <si>
    <t>3783-102</t>
  </si>
  <si>
    <t>7160-22</t>
  </si>
  <si>
    <t>131-24</t>
  </si>
  <si>
    <t>558-23</t>
  </si>
  <si>
    <t>9113-124</t>
  </si>
  <si>
    <t>1441-98</t>
  </si>
  <si>
    <t>3031-4</t>
  </si>
  <si>
    <t>4566-55</t>
  </si>
  <si>
    <t>203-124</t>
  </si>
  <si>
    <t>1367-36</t>
  </si>
  <si>
    <t>566-103</t>
  </si>
  <si>
    <t>968-78</t>
  </si>
  <si>
    <t>1952-569</t>
  </si>
  <si>
    <t>172-187</t>
  </si>
  <si>
    <t>39-43</t>
  </si>
  <si>
    <t>9567-24</t>
  </si>
  <si>
    <t>3116-314</t>
  </si>
  <si>
    <t>3005-586</t>
  </si>
  <si>
    <t>Avaluo  2014</t>
  </si>
  <si>
    <t>Contribuciones 2014</t>
  </si>
  <si>
    <t>Contribuciones  2006</t>
  </si>
  <si>
    <t>Avaluo  2014'</t>
  </si>
  <si>
    <t>Avaluo  2006'</t>
  </si>
  <si>
    <t>2201-4509-16</t>
  </si>
  <si>
    <t>1101-980-4</t>
  </si>
  <si>
    <t>8201-563-3</t>
  </si>
  <si>
    <t>3201-595-9</t>
  </si>
  <si>
    <t>4103-835-43</t>
  </si>
  <si>
    <t>14157-540-4</t>
  </si>
  <si>
    <t>14158-21-61</t>
  </si>
  <si>
    <t>13167-2548-97</t>
  </si>
  <si>
    <t>1201-3236-24</t>
  </si>
  <si>
    <t>15128-2328-27</t>
  </si>
  <si>
    <t>15132-1816-18</t>
  </si>
  <si>
    <t>4101-968-193</t>
  </si>
  <si>
    <t>15108-2680-32</t>
  </si>
  <si>
    <t>15161-3665-46</t>
  </si>
  <si>
    <t>15151-7241-23</t>
  </si>
  <si>
    <t>14109-126-12</t>
  </si>
  <si>
    <t>15105-5835-33</t>
  </si>
  <si>
    <t>15152-9001-43</t>
  </si>
  <si>
    <t>15103-1445-13</t>
  </si>
  <si>
    <t>14111-3002-8</t>
  </si>
  <si>
    <t>16301-3400-131</t>
  </si>
  <si>
    <t>10301-2134-124</t>
  </si>
  <si>
    <t>12205-504-7</t>
  </si>
  <si>
    <t>6101-11406-16</t>
  </si>
  <si>
    <t>13159-2175-14</t>
  </si>
  <si>
    <t>16106-3861-29</t>
  </si>
  <si>
    <t>13101-506-3</t>
  </si>
  <si>
    <t>10101-2503-12</t>
  </si>
  <si>
    <t>5301-9137-3</t>
  </si>
  <si>
    <t>5302-3106-5</t>
  </si>
  <si>
    <t>15160-3165-9</t>
  </si>
  <si>
    <t>ISRAEL ROA 03100</t>
  </si>
  <si>
    <t>ALEJANDRO AZOLA 2459</t>
  </si>
  <si>
    <t>GRAL CRUZ 343 347</t>
  </si>
  <si>
    <t>COPAYAPU 4848</t>
  </si>
  <si>
    <t>FUNDICION 201</t>
  </si>
  <si>
    <t>B OHIGGINS 4843</t>
  </si>
  <si>
    <t>ALTOS DEL CARMEN 1499 D 12</t>
  </si>
  <si>
    <t>BELISARIO PRATS 1776</t>
  </si>
  <si>
    <t>S DALMACIA 3254 ST 38</t>
  </si>
  <si>
    <t>C OLOMBIA 8796</t>
  </si>
  <si>
    <t>M DE TORO Y ZAMBRANO 1587 A</t>
  </si>
  <si>
    <t>BELLAVISTA PC 16 LOTE 12</t>
  </si>
  <si>
    <t>LUIS MATTE LARRAIN 9874</t>
  </si>
  <si>
    <t>PEDRO LIRA U 11621 LT 5 A</t>
  </si>
  <si>
    <t>BROWN SUR 2945</t>
  </si>
  <si>
    <t>ARGENTINA 422</t>
  </si>
  <si>
    <t>E FERNANDEZ 854</t>
  </si>
  <si>
    <t>PLAZOLETA TRES 5195 LT 32 MZ E</t>
  </si>
  <si>
    <t>EL BOSQUE 640</t>
  </si>
  <si>
    <t>BELEN 175</t>
  </si>
  <si>
    <t>STA R DEL P PC 21 LT 31 A</t>
  </si>
  <si>
    <t>AVDA CHINQUIHUE S/N</t>
  </si>
  <si>
    <t>JOSE MIGUEL CARRERA 397</t>
  </si>
  <si>
    <t>PJE PARQUE SAN DAMIAN 1528</t>
  </si>
  <si>
    <t>PUMA 1389</t>
  </si>
  <si>
    <t>SALESIANOS 1294</t>
  </si>
  <si>
    <t>JM CARRERA 231</t>
  </si>
  <si>
    <t>AVDA CAMINO DE LUNA 220</t>
  </si>
  <si>
    <t>CENTRAL 94</t>
  </si>
  <si>
    <t>LAS AGATAS 212</t>
  </si>
  <si>
    <t>VIA ROJA 5115</t>
  </si>
  <si>
    <t>4509-16</t>
  </si>
  <si>
    <t>980-4</t>
  </si>
  <si>
    <t>563-3</t>
  </si>
  <si>
    <t>595-9</t>
  </si>
  <si>
    <t>835-43</t>
  </si>
  <si>
    <t>540-4</t>
  </si>
  <si>
    <t>21-61</t>
  </si>
  <si>
    <t>2548-97</t>
  </si>
  <si>
    <t>3236-24</t>
  </si>
  <si>
    <t>2328-27</t>
  </si>
  <si>
    <t>1816-18</t>
  </si>
  <si>
    <t>968-193</t>
  </si>
  <si>
    <t>2680-32</t>
  </si>
  <si>
    <t>3665-46</t>
  </si>
  <si>
    <t>7241-23</t>
  </si>
  <si>
    <t>126-12</t>
  </si>
  <si>
    <t>5835-33</t>
  </si>
  <si>
    <t>9001-43</t>
  </si>
  <si>
    <t>1445-13</t>
  </si>
  <si>
    <t>3002-8</t>
  </si>
  <si>
    <t>3400-131</t>
  </si>
  <si>
    <t>2134-124</t>
  </si>
  <si>
    <t>504-7</t>
  </si>
  <si>
    <t>11406-16</t>
  </si>
  <si>
    <t>2175-14</t>
  </si>
  <si>
    <t>3861-29</t>
  </si>
  <si>
    <t>506-3</t>
  </si>
  <si>
    <t>2503-12</t>
  </si>
  <si>
    <t>9137-3</t>
  </si>
  <si>
    <t>3106-5</t>
  </si>
  <si>
    <t>3165-9</t>
  </si>
  <si>
    <t>Variación de Avalúo Fiscal Casas con ejemplos de viviendas superiores a $ 20 millones</t>
  </si>
  <si>
    <t>Avalúo  2014</t>
  </si>
  <si>
    <t>Avalúo  2006</t>
  </si>
  <si>
    <t>Avalúo  2014'</t>
  </si>
  <si>
    <t>Variación de Avaluo Fiscal Departamentos con ejemplos de vivienda por encima de $ 20 millones</t>
  </si>
</sst>
</file>

<file path=xl/styles.xml><?xml version="1.0" encoding="utf-8"?>
<styleSheet xmlns="http://schemas.openxmlformats.org/spreadsheetml/2006/main">
  <numFmts count="7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&quot;$&quot;\ * #,##0_-;\-&quot;$&quot;\ * #,##0_-;_-&quot;$&quot;\ * &quot;-&quot;??_-;_-@_-"/>
    <numFmt numFmtId="167" formatCode="_-&quot;$&quot;\ * #,##0.0_-;\-&quot;$&quot;\ * #,##0.0_-;_-&quot;$&quot;\ 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scheme val="minor"/>
    </font>
    <font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/>
        <bgColor theme="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1" xfId="0" applyBorder="1"/>
    <xf numFmtId="0" fontId="0" fillId="2" borderId="1" xfId="0" applyFill="1" applyBorder="1"/>
    <xf numFmtId="164" fontId="0" fillId="0" borderId="1" xfId="1" applyNumberFormat="1" applyFont="1" applyBorder="1"/>
    <xf numFmtId="164" fontId="0" fillId="0" borderId="0" xfId="1" applyNumberFormat="1" applyFont="1"/>
    <xf numFmtId="0" fontId="2" fillId="0" borderId="0" xfId="0" applyFont="1"/>
    <xf numFmtId="10" fontId="0" fillId="0" borderId="0" xfId="0" applyNumberFormat="1"/>
    <xf numFmtId="6" fontId="0" fillId="0" borderId="0" xfId="0" applyNumberFormat="1"/>
    <xf numFmtId="165" fontId="0" fillId="0" borderId="0" xfId="3" applyNumberFormat="1" applyFont="1"/>
    <xf numFmtId="0" fontId="0" fillId="0" borderId="0" xfId="0" applyFill="1" applyBorder="1" applyAlignment="1">
      <alignment vertical="center"/>
    </xf>
    <xf numFmtId="164" fontId="0" fillId="0" borderId="0" xfId="1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6" fontId="0" fillId="0" borderId="0" xfId="0" applyNumberFormat="1"/>
    <xf numFmtId="0" fontId="0" fillId="0" borderId="0" xfId="0" applyBorder="1"/>
    <xf numFmtId="0" fontId="0" fillId="2" borderId="2" xfId="0" applyFill="1" applyBorder="1" applyAlignment="1">
      <alignment horizontal="center"/>
    </xf>
    <xf numFmtId="0" fontId="3" fillId="4" borderId="0" xfId="0" applyFont="1" applyFill="1" applyAlignment="1">
      <alignment horizontal="left" vertical="center" wrapText="1"/>
    </xf>
    <xf numFmtId="166" fontId="3" fillId="4" borderId="0" xfId="2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1" applyNumberFormat="1" applyFont="1" applyAlignment="1">
      <alignment horizontal="left" vertical="center" wrapText="1"/>
    </xf>
    <xf numFmtId="0" fontId="4" fillId="0" borderId="0" xfId="0" applyFont="1"/>
    <xf numFmtId="164" fontId="0" fillId="0" borderId="0" xfId="0" applyNumberFormat="1" applyFill="1" applyBorder="1" applyAlignment="1">
      <alignment horizontal="center" vertical="center" wrapText="1"/>
    </xf>
    <xf numFmtId="0" fontId="0" fillId="5" borderId="1" xfId="0" applyFill="1" applyBorder="1"/>
    <xf numFmtId="44" fontId="0" fillId="0" borderId="1" xfId="2" applyFont="1" applyBorder="1"/>
    <xf numFmtId="167" fontId="0" fillId="0" borderId="1" xfId="2" applyNumberFormat="1" applyFont="1" applyBorder="1"/>
    <xf numFmtId="0" fontId="0" fillId="5" borderId="6" xfId="0" applyFill="1" applyBorder="1"/>
    <xf numFmtId="0" fontId="0" fillId="5" borderId="7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5" fontId="3" fillId="4" borderId="0" xfId="3" applyNumberFormat="1" applyFont="1" applyFill="1" applyAlignment="1">
      <alignment horizontal="center" vertical="center" wrapText="1"/>
    </xf>
    <xf numFmtId="165" fontId="0" fillId="0" borderId="0" xfId="3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6" fontId="5" fillId="0" borderId="0" xfId="2" applyNumberFormat="1" applyFont="1" applyFill="1" applyBorder="1"/>
    <xf numFmtId="165" fontId="5" fillId="0" borderId="0" xfId="3" applyNumberFormat="1" applyFont="1" applyFill="1" applyBorder="1" applyAlignment="1">
      <alignment horizontal="center"/>
    </xf>
    <xf numFmtId="166" fontId="5" fillId="0" borderId="0" xfId="2" applyNumberFormat="1" applyFont="1" applyFill="1" applyBorder="1" applyAlignment="1">
      <alignment horizontal="center"/>
    </xf>
    <xf numFmtId="166" fontId="5" fillId="0" borderId="0" xfId="2" applyNumberFormat="1" applyFont="1"/>
    <xf numFmtId="166" fontId="5" fillId="0" borderId="0" xfId="0" applyNumberFormat="1" applyFont="1"/>
    <xf numFmtId="165" fontId="5" fillId="0" borderId="0" xfId="3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3" borderId="0" xfId="0" applyFill="1" applyBorder="1" applyAlignment="1">
      <alignment horizontal="center" vertical="center" wrapText="1"/>
    </xf>
    <xf numFmtId="165" fontId="5" fillId="3" borderId="0" xfId="3" applyNumberFormat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 vertical="center" wrapText="1"/>
    </xf>
    <xf numFmtId="0" fontId="0" fillId="3" borderId="0" xfId="0" applyFill="1"/>
    <xf numFmtId="0" fontId="0" fillId="3" borderId="0" xfId="0" applyFill="1" applyAlignment="1">
      <alignment vertical="center" wrapText="1"/>
    </xf>
    <xf numFmtId="166" fontId="5" fillId="3" borderId="0" xfId="2" applyNumberFormat="1" applyFont="1" applyFill="1"/>
    <xf numFmtId="165" fontId="0" fillId="3" borderId="0" xfId="3" applyNumberFormat="1" applyFont="1" applyFill="1"/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Border="1"/>
    <xf numFmtId="166" fontId="8" fillId="0" borderId="0" xfId="2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5" fontId="8" fillId="3" borderId="0" xfId="3" applyNumberFormat="1" applyFont="1" applyFill="1" applyBorder="1" applyAlignment="1">
      <alignment horizontal="center"/>
    </xf>
    <xf numFmtId="166" fontId="8" fillId="0" borderId="0" xfId="2" applyNumberFormat="1" applyFont="1" applyFill="1" applyBorder="1" applyAlignment="1">
      <alignment horizontal="center"/>
    </xf>
    <xf numFmtId="166" fontId="8" fillId="0" borderId="0" xfId="2" applyNumberFormat="1" applyFont="1"/>
    <xf numFmtId="166" fontId="8" fillId="3" borderId="0" xfId="2" applyNumberFormat="1" applyFont="1" applyFill="1"/>
    <xf numFmtId="166" fontId="8" fillId="0" borderId="0" xfId="0" applyNumberFormat="1" applyFont="1"/>
    <xf numFmtId="165" fontId="8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5" fontId="8" fillId="3" borderId="0" xfId="3" applyNumberFormat="1" applyFont="1" applyFill="1" applyAlignment="1">
      <alignment horizontal="center"/>
    </xf>
    <xf numFmtId="44" fontId="3" fillId="4" borderId="0" xfId="2" applyFont="1" applyFill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 vertical="center" wrapText="1"/>
    </xf>
    <xf numFmtId="165" fontId="0" fillId="0" borderId="0" xfId="3" applyNumberFormat="1" applyFont="1" applyFill="1" applyAlignment="1">
      <alignment horizontal="center" vertical="center" wrapText="1"/>
    </xf>
    <xf numFmtId="166" fontId="0" fillId="0" borderId="0" xfId="2" applyNumberFormat="1" applyFont="1" applyFill="1"/>
    <xf numFmtId="0" fontId="2" fillId="4" borderId="0" xfId="0" applyFont="1" applyFill="1" applyAlignment="1">
      <alignment horizontal="center"/>
    </xf>
    <xf numFmtId="166" fontId="0" fillId="0" borderId="0" xfId="2" applyNumberFormat="1" applyFont="1" applyBorder="1"/>
    <xf numFmtId="0" fontId="6" fillId="7" borderId="1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ual" xfId="3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&quot;$&quot;\ * #,##0_-;\-&quot;$&quot;\ * #,##0_-;_-&quot;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&quot;$&quot;\ * #,##0_-;\-&quot;$&quot;\ * #,##0_-;_-&quot;$&quot;\ * &quot;-&quot;??_-;_-@_-"/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&quot;$&quot;\ * #,##0_-;\-&quot;$&quot;\ * #,##0_-;_-&quot;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&quot;$&quot;\ * #,##0_-;\-&quot;$&quot;\ * #,##0_-;_-&quot;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&quot;$&quot;\ * #,##0_-;\-&quot;$&quot;\ * #,##0_-;_-&quot;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&quot;$&quot;\ * #,##0_-;\-&quot;$&quot;\ * #,##0_-;_-&quot;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&quot;$&quot;\ * #,##0_-;\-&quot;$&quot;\ * #,##0_-;_-&quot;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&quot;$&quot;\ * #,##0_-;\-&quot;$&quot;\ * #,##0_-;_-&quot;$&quot;\ 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&quot;$&quot;\ * #,##0_-;\-&quot;$&quot;\ * #,##0_-;_-&quot;$&quot;\ 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&quot;$&quot;\ * #,##0_-;\-&quot;$&quot;\ * #,##0_-;_-&quot;$&quot;\ * &quot;-&quot;??_-;_-@_-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alignment horizontal="general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&quot;$&quot;\ * #,##0_-;\-&quot;$&quot;\ * #,##0_-;_-&quot;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&quot;$&quot;\ * #,##0_-;\-&quot;$&quot;\ * #,##0_-;_-&quot;$&quot;\ * &quot;-&quot;??_-;_-@_-"/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&quot;$&quot;\ * #,##0_-;\-&quot;$&quot;\ * #,##0_-;_-&quot;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&quot;$&quot;\ * #,##0_-;\-&quot;$&quot;\ * #,##0_-;_-&quot;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&quot;$&quot;\ * #,##0_-;\-&quot;$&quot;\ * #,##0_-;_-&quot;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&quot;$&quot;\ * #,##0_-;\-&quot;$&quot;\ * #,##0_-;_-&quot;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&quot;$&quot;\ * #,##0_-;\-&quot;$&quot;\ * #,##0_-;_-&quot;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&quot;$&quot;\ * #,##0_-;\-&quot;$&quot;\ * #,##0_-;_-&quot;$&quot;\ 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&quot;$&quot;\ * #,##0_-;\-&quot;$&quot;\ * #,##0_-;_-&quot;$&quot;\ 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&quot;$&quot;\ * #,##0_-;\-&quot;$&quot;\ * #,##0_-;_-&quot;$&quot;\ * &quot;-&quot;??_-;_-@_-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alignment horizontal="general" vertical="center" textRotation="0" wrapText="1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Tabla14" displayName="Tabla14" ref="B5:R52" totalsRowShown="0" headerRowDxfId="37" dataDxfId="36" dataCellStyle="Moneda">
  <autoFilter ref="B5:R52"/>
  <tableColumns count="17">
    <tableColumn id="2" name="COMUNA" dataDxfId="35"/>
    <tableColumn id="1" name="N° ROL (con codigo de comuna)" dataDxfId="34"/>
    <tableColumn id="18" name="Rol " dataDxfId="33"/>
    <tableColumn id="8" name="Dirección" dataDxfId="32"/>
    <tableColumn id="3" name="Avalúo  2014" dataDxfId="31" dataCellStyle="Moneda"/>
    <tableColumn id="4" name="Avalúo  2006" dataDxfId="30" dataCellStyle="Moneda"/>
    <tableColumn id="5" name="Diferencia" dataDxfId="29" dataCellStyle="Moneda">
      <calculatedColumnFormula>F6-G6</calculatedColumnFormula>
    </tableColumn>
    <tableColumn id="6" name="Peso sobre 2014" dataDxfId="28">
      <calculatedColumnFormula>H6/F6</calculatedColumnFormula>
    </tableColumn>
    <tableColumn id="7" name="Columna2" dataDxfId="27"/>
    <tableColumn id="10" name="Avaluo  2014'" dataDxfId="26" dataCellStyle="Moneda">
      <calculatedColumnFormula>F6</calculatedColumnFormula>
    </tableColumn>
    <tableColumn id="11" name="Avaluo  2006'" dataDxfId="25" dataCellStyle="Moneda">
      <calculatedColumnFormula>G6</calculatedColumnFormula>
    </tableColumn>
    <tableColumn id="12" name="Contribuciones promedio 2014" dataDxfId="24" dataCellStyle="Moneda">
      <calculatedColumnFormula>IF(K6&lt;=$N$3,0,IF((K6-$N$3)&lt;$N$4,(K6-$N$3)*$M$3,((K6-$N$3)-$N$4)*$M$4+$N$4*$M$3))</calculatedColumnFormula>
    </tableColumn>
    <tableColumn id="13" name="Columna1" dataDxfId="23" dataCellStyle="Moneda"/>
    <tableColumn id="14" name="Contribuciones promedio 2006" dataDxfId="22" dataCellStyle="Moneda">
      <calculatedColumnFormula>IF(L6&lt;=$Q$3,0,IF((L6-$Q$3)&lt;$Q$4,(L6-$Q$3)*$O$3,((L6-$Q$3)-$Q$4)*$O$4+$Q$4*$O$3))</calculatedColumnFormula>
    </tableColumn>
    <tableColumn id="17" name="Contribuciones promedio 2007" dataDxfId="21" dataCellStyle="Moneda"/>
    <tableColumn id="15" name="Aumento de contribuciones ($)" dataDxfId="20">
      <calculatedColumnFormula>M6-O6</calculatedColumnFormula>
    </tableColumn>
    <tableColumn id="16" name="Variación de constribución (%)" dataDxfId="19">
      <calculatedColumnFormula>IF(M6=0,"No Analizado",1-O6/M6)</calculatedColumnFormula>
    </tableColumn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B5:R52" totalsRowShown="0" headerRowDxfId="18" dataDxfId="17" dataCellStyle="Moneda">
  <autoFilter ref="B5:R52"/>
  <tableColumns count="17">
    <tableColumn id="2" name="COMUNA" dataDxfId="16"/>
    <tableColumn id="1" name="N° ROL (con codigo de comuna)" dataDxfId="15"/>
    <tableColumn id="8" name="Rol " dataDxfId="14"/>
    <tableColumn id="18" name="Dirección" dataDxfId="13"/>
    <tableColumn id="3" name="Avaluo  2014" dataDxfId="12" dataCellStyle="Moneda"/>
    <tableColumn id="4" name="Avalúo  2006" dataDxfId="11" dataCellStyle="Moneda"/>
    <tableColumn id="5" name="Diferencia" dataDxfId="10" dataCellStyle="Moneda">
      <calculatedColumnFormula>F6-G6</calculatedColumnFormula>
    </tableColumn>
    <tableColumn id="6" name="Peso sobre 2014" dataDxfId="9">
      <calculatedColumnFormula>H6/F6</calculatedColumnFormula>
    </tableColumn>
    <tableColumn id="7" name="Columna2" dataDxfId="8"/>
    <tableColumn id="10" name="Avalúo  2014'" dataDxfId="7" dataCellStyle="Moneda">
      <calculatedColumnFormula>F6</calculatedColumnFormula>
    </tableColumn>
    <tableColumn id="11" name="Avaluo  2006'" dataDxfId="6" dataCellStyle="Moneda">
      <calculatedColumnFormula>G6</calculatedColumnFormula>
    </tableColumn>
    <tableColumn id="12" name="Contribuciones 2014" dataDxfId="5" dataCellStyle="Moneda">
      <calculatedColumnFormula>IF(K6&lt;=$N$3,0,IF((K6-$N$3)&lt;$N$4,(K6-$N$3)*$M$3,((K6-$N$3)-$N$4)*$M$4+$N$4*$M$3))</calculatedColumnFormula>
    </tableColumn>
    <tableColumn id="13" name="Columna1" dataDxfId="4" dataCellStyle="Moneda"/>
    <tableColumn id="14" name="Contribuciones  2006" dataDxfId="3" dataCellStyle="Moneda">
      <calculatedColumnFormula>IF(L6&lt;=$Q$3,0,IF((L6-$Q$3)&lt;$Q$4,(L6-$Q$3)*$O$3,((L6-$Q$3)-$Q$4)*$O$4+$Q$4*$O$3))</calculatedColumnFormula>
    </tableColumn>
    <tableColumn id="17" name="Contribuciones promedio 2007" dataDxfId="2" dataCellStyle="Moneda"/>
    <tableColumn id="15" name="Aumento de contribuciones ($)" dataDxfId="1">
      <calculatedColumnFormula>M6-O6</calculatedColumnFormula>
    </tableColumn>
    <tableColumn id="16" name="Variación de constribución (%)" dataDxfId="0">
      <calculatedColumnFormula>IF(M6=0,"No Analizado",1-O6/M6)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opLeftCell="A43" workbookViewId="0">
      <selection activeCell="B45" sqref="B45:D47"/>
    </sheetView>
  </sheetViews>
  <sheetFormatPr baseColWidth="10" defaultRowHeight="15"/>
  <cols>
    <col min="1" max="1" width="4.140625" customWidth="1"/>
    <col min="2" max="2" width="21.7109375" bestFit="1" customWidth="1"/>
    <col min="3" max="3" width="20" bestFit="1" customWidth="1"/>
    <col min="4" max="4" width="9" bestFit="1" customWidth="1"/>
    <col min="6" max="6" width="21.7109375" bestFit="1" customWidth="1"/>
    <col min="7" max="7" width="20" bestFit="1" customWidth="1"/>
    <col min="8" max="8" width="9" bestFit="1" customWidth="1"/>
  </cols>
  <sheetData>
    <row r="1" spans="1:8">
      <c r="B1" s="78">
        <v>2014</v>
      </c>
      <c r="C1" s="78"/>
      <c r="D1" s="78"/>
      <c r="F1" s="78">
        <v>2013</v>
      </c>
      <c r="G1" s="78"/>
      <c r="H1" s="78"/>
    </row>
    <row r="2" spans="1:8">
      <c r="B2" s="2" t="s">
        <v>14</v>
      </c>
      <c r="C2" s="2" t="s">
        <v>16</v>
      </c>
      <c r="D2" s="2" t="s">
        <v>17</v>
      </c>
      <c r="F2" s="2" t="s">
        <v>14</v>
      </c>
      <c r="G2" s="2" t="s">
        <v>16</v>
      </c>
      <c r="H2" s="2" t="s">
        <v>17</v>
      </c>
    </row>
    <row r="3" spans="1:8">
      <c r="A3">
        <v>15</v>
      </c>
      <c r="B3" s="1" t="s">
        <v>20</v>
      </c>
      <c r="C3" s="3">
        <v>9842471.8334224708</v>
      </c>
      <c r="D3" s="3">
        <v>43007</v>
      </c>
      <c r="F3" s="1" t="s">
        <v>20</v>
      </c>
      <c r="G3" s="3">
        <v>8486717.8171246108</v>
      </c>
      <c r="H3" s="3">
        <v>42909</v>
      </c>
    </row>
    <row r="4" spans="1:8">
      <c r="A4">
        <v>1</v>
      </c>
      <c r="B4" s="1" t="s">
        <v>2</v>
      </c>
      <c r="C4" s="3">
        <v>22255734.463820301</v>
      </c>
      <c r="D4" s="3">
        <v>28317</v>
      </c>
      <c r="F4" s="1" t="s">
        <v>2</v>
      </c>
      <c r="G4" s="3">
        <v>18491373.477459699</v>
      </c>
      <c r="H4" s="3">
        <v>28327</v>
      </c>
    </row>
    <row r="5" spans="1:8">
      <c r="A5">
        <v>2</v>
      </c>
      <c r="B5" s="1" t="s">
        <v>0</v>
      </c>
      <c r="C5" s="3">
        <v>18377758.523064401</v>
      </c>
      <c r="D5" s="3">
        <v>63648</v>
      </c>
      <c r="F5" s="1" t="s">
        <v>0</v>
      </c>
      <c r="G5" s="3">
        <v>15692240.816307601</v>
      </c>
      <c r="H5" s="3">
        <v>63443</v>
      </c>
    </row>
    <row r="6" spans="1:8">
      <c r="A6">
        <v>3</v>
      </c>
      <c r="B6" s="1" t="s">
        <v>1</v>
      </c>
      <c r="C6" s="3">
        <v>14318837.911785901</v>
      </c>
      <c r="D6" s="3">
        <v>40175</v>
      </c>
      <c r="F6" s="1" t="s">
        <v>1</v>
      </c>
      <c r="G6" s="3">
        <v>10725649.986083699</v>
      </c>
      <c r="H6" s="3">
        <v>40097</v>
      </c>
    </row>
    <row r="7" spans="1:8">
      <c r="A7">
        <v>4</v>
      </c>
      <c r="B7" s="1" t="s">
        <v>23</v>
      </c>
      <c r="C7" s="3">
        <v>11929126.1764396</v>
      </c>
      <c r="D7" s="3">
        <v>56909</v>
      </c>
      <c r="F7" s="1" t="s">
        <v>23</v>
      </c>
      <c r="G7" s="3">
        <v>11157684.445607999</v>
      </c>
      <c r="H7" s="3">
        <v>56534</v>
      </c>
    </row>
    <row r="8" spans="1:8">
      <c r="A8">
        <v>4</v>
      </c>
      <c r="B8" s="1" t="s">
        <v>4</v>
      </c>
      <c r="C8" s="3">
        <v>17397189.322937202</v>
      </c>
      <c r="D8" s="3">
        <v>55726</v>
      </c>
      <c r="F8" s="1" t="s">
        <v>4</v>
      </c>
      <c r="G8" s="3">
        <v>14687112.050081201</v>
      </c>
      <c r="H8" s="3">
        <v>55410</v>
      </c>
    </row>
    <row r="9" spans="1:8">
      <c r="A9">
        <v>5</v>
      </c>
      <c r="B9" s="1" t="s">
        <v>45</v>
      </c>
      <c r="C9" s="3">
        <v>12956696.5213673</v>
      </c>
      <c r="D9" s="3">
        <v>49468</v>
      </c>
      <c r="F9" s="1" t="s">
        <v>45</v>
      </c>
      <c r="G9" s="3">
        <v>13040965.321534799</v>
      </c>
      <c r="H9" s="3">
        <v>49413</v>
      </c>
    </row>
    <row r="10" spans="1:8">
      <c r="A10">
        <v>5</v>
      </c>
      <c r="B10" s="1" t="s">
        <v>12</v>
      </c>
      <c r="C10" s="3">
        <v>22860081.935089599</v>
      </c>
      <c r="D10" s="3">
        <v>51132</v>
      </c>
      <c r="F10" s="1" t="s">
        <v>12</v>
      </c>
      <c r="G10" s="3">
        <v>21115887.076281302</v>
      </c>
      <c r="H10" s="3">
        <v>51179</v>
      </c>
    </row>
    <row r="11" spans="1:8">
      <c r="A11">
        <v>6</v>
      </c>
      <c r="B11" s="1" t="s">
        <v>11</v>
      </c>
      <c r="C11" s="3">
        <v>14420977.9678644</v>
      </c>
      <c r="D11" s="3">
        <v>56884</v>
      </c>
      <c r="F11" s="1" t="s">
        <v>11</v>
      </c>
      <c r="G11" s="3">
        <v>13850218.7765608</v>
      </c>
      <c r="H11" s="3">
        <v>56606</v>
      </c>
    </row>
    <row r="12" spans="1:8">
      <c r="A12">
        <v>8</v>
      </c>
      <c r="B12" s="1" t="s">
        <v>15</v>
      </c>
      <c r="C12" s="3">
        <v>22316882.045278199</v>
      </c>
      <c r="D12" s="3">
        <v>32996</v>
      </c>
      <c r="F12" s="1" t="s">
        <v>15</v>
      </c>
      <c r="G12" s="3">
        <v>20424446.9862349</v>
      </c>
      <c r="H12" s="3">
        <v>32982</v>
      </c>
    </row>
    <row r="13" spans="1:8">
      <c r="A13">
        <v>10</v>
      </c>
      <c r="B13" s="1" t="s">
        <v>9</v>
      </c>
      <c r="C13" s="3">
        <v>13731215.0990957</v>
      </c>
      <c r="D13" s="3">
        <v>55956</v>
      </c>
      <c r="F13" s="1" t="s">
        <v>9</v>
      </c>
      <c r="G13" s="3">
        <v>12591767.3939758</v>
      </c>
      <c r="H13" s="3">
        <v>55808</v>
      </c>
    </row>
    <row r="14" spans="1:8">
      <c r="A14">
        <v>14</v>
      </c>
      <c r="B14" s="1" t="s">
        <v>44</v>
      </c>
      <c r="C14" s="3">
        <v>15237730.375873201</v>
      </c>
      <c r="D14" s="3">
        <v>35786</v>
      </c>
      <c r="F14" s="1" t="s">
        <v>44</v>
      </c>
      <c r="G14" s="3">
        <v>12653915.0650941</v>
      </c>
      <c r="H14" s="3">
        <v>35441</v>
      </c>
    </row>
    <row r="15" spans="1:8">
      <c r="A15">
        <v>12</v>
      </c>
      <c r="B15" s="1" t="s">
        <v>10</v>
      </c>
      <c r="C15" s="3">
        <v>16467921.223502601</v>
      </c>
      <c r="D15" s="3">
        <v>35928</v>
      </c>
      <c r="F15" s="1" t="s">
        <v>10</v>
      </c>
      <c r="G15" s="3">
        <v>12239566.036191899</v>
      </c>
      <c r="H15" s="3">
        <v>35892</v>
      </c>
    </row>
    <row r="16" spans="1:8">
      <c r="A16">
        <v>13</v>
      </c>
      <c r="B16" s="1" t="s">
        <v>21</v>
      </c>
      <c r="C16" s="3">
        <v>10881071.240075201</v>
      </c>
      <c r="D16" s="3">
        <v>15416</v>
      </c>
      <c r="F16" s="1" t="s">
        <v>21</v>
      </c>
      <c r="G16" s="3">
        <v>12687118.101245301</v>
      </c>
      <c r="H16" s="3">
        <v>15418</v>
      </c>
    </row>
    <row r="17" spans="1:8">
      <c r="A17">
        <v>13</v>
      </c>
      <c r="B17" s="1" t="s">
        <v>22</v>
      </c>
      <c r="C17" s="3">
        <v>5715684.6740316497</v>
      </c>
      <c r="D17" s="3">
        <v>25843</v>
      </c>
      <c r="F17" s="1" t="s">
        <v>22</v>
      </c>
      <c r="G17" s="3">
        <v>6749899.2256688597</v>
      </c>
      <c r="H17" s="3">
        <v>25790</v>
      </c>
    </row>
    <row r="18" spans="1:8">
      <c r="A18">
        <v>13</v>
      </c>
      <c r="B18" s="1" t="s">
        <v>24</v>
      </c>
      <c r="C18" s="3">
        <v>8007211.8937948197</v>
      </c>
      <c r="D18" s="3">
        <v>32908</v>
      </c>
      <c r="F18" s="1" t="s">
        <v>24</v>
      </c>
      <c r="G18" s="3">
        <v>9114778.8995775208</v>
      </c>
      <c r="H18" s="3">
        <v>32901</v>
      </c>
    </row>
    <row r="19" spans="1:8">
      <c r="A19">
        <v>13</v>
      </c>
      <c r="B19" s="1" t="s">
        <v>25</v>
      </c>
      <c r="C19" s="3">
        <v>11516748.2728328</v>
      </c>
      <c r="D19" s="3">
        <v>22391</v>
      </c>
      <c r="F19" s="1" t="s">
        <v>25</v>
      </c>
      <c r="G19" s="3">
        <v>12735628.790764101</v>
      </c>
      <c r="H19" s="3">
        <v>22391</v>
      </c>
    </row>
    <row r="20" spans="1:8">
      <c r="A20">
        <v>13</v>
      </c>
      <c r="B20" s="1" t="s">
        <v>26</v>
      </c>
      <c r="C20" s="3">
        <v>3583798.8692063498</v>
      </c>
      <c r="D20" s="3">
        <v>1575</v>
      </c>
      <c r="F20" s="1" t="s">
        <v>26</v>
      </c>
      <c r="G20" s="3">
        <v>2737532.4415917802</v>
      </c>
      <c r="H20" s="3">
        <v>1558</v>
      </c>
    </row>
    <row r="21" spans="1:8">
      <c r="A21">
        <v>13</v>
      </c>
      <c r="B21" s="1" t="s">
        <v>27</v>
      </c>
      <c r="C21" s="3">
        <v>17167194.360918101</v>
      </c>
      <c r="D21" s="3">
        <v>15685</v>
      </c>
      <c r="F21" s="1" t="s">
        <v>27</v>
      </c>
      <c r="G21" s="3">
        <v>17014804.657975301</v>
      </c>
      <c r="H21" s="3">
        <v>15686</v>
      </c>
    </row>
    <row r="22" spans="1:8">
      <c r="A22">
        <v>13</v>
      </c>
      <c r="B22" s="1" t="s">
        <v>18</v>
      </c>
      <c r="C22" s="3">
        <v>16689180.0421155</v>
      </c>
      <c r="D22" s="3">
        <v>11326</v>
      </c>
      <c r="F22" s="1" t="s">
        <v>18</v>
      </c>
      <c r="G22" s="3">
        <v>15356211.002736101</v>
      </c>
      <c r="H22" s="3">
        <v>11330</v>
      </c>
    </row>
    <row r="23" spans="1:8">
      <c r="A23">
        <v>13</v>
      </c>
      <c r="B23" s="1" t="s">
        <v>28</v>
      </c>
      <c r="C23" s="3">
        <v>18602945.348518699</v>
      </c>
      <c r="D23" s="3">
        <v>16134</v>
      </c>
      <c r="F23" s="1" t="s">
        <v>28</v>
      </c>
      <c r="G23" s="3">
        <v>19883011.5008674</v>
      </c>
      <c r="H23" s="3">
        <v>16140</v>
      </c>
    </row>
    <row r="24" spans="1:8">
      <c r="A24">
        <v>13</v>
      </c>
      <c r="B24" s="1" t="s">
        <v>29</v>
      </c>
      <c r="C24" s="3">
        <v>16993623.272198301</v>
      </c>
      <c r="D24" s="3">
        <v>77686</v>
      </c>
      <c r="F24" s="1" t="s">
        <v>29</v>
      </c>
      <c r="G24" s="3">
        <v>15535369.026981801</v>
      </c>
      <c r="H24" s="3">
        <v>77608</v>
      </c>
    </row>
    <row r="25" spans="1:8">
      <c r="A25">
        <v>13</v>
      </c>
      <c r="B25" s="1" t="s">
        <v>30</v>
      </c>
      <c r="C25" s="3">
        <v>7940521.8500147201</v>
      </c>
      <c r="D25" s="3">
        <v>23769</v>
      </c>
      <c r="F25" s="1" t="s">
        <v>30</v>
      </c>
      <c r="G25" s="3">
        <v>9069138.4112601392</v>
      </c>
      <c r="H25" s="3">
        <v>23783</v>
      </c>
    </row>
    <row r="26" spans="1:8">
      <c r="A26">
        <v>13</v>
      </c>
      <c r="B26" s="1" t="s">
        <v>31</v>
      </c>
      <c r="C26" s="3">
        <v>5752475.59796248</v>
      </c>
      <c r="D26" s="3">
        <v>38969</v>
      </c>
      <c r="F26" s="1" t="s">
        <v>31</v>
      </c>
      <c r="G26" s="3">
        <v>5347502.1458402798</v>
      </c>
      <c r="H26" s="3">
        <v>38981</v>
      </c>
    </row>
    <row r="27" spans="1:8">
      <c r="A27">
        <v>13</v>
      </c>
      <c r="B27" s="1" t="s">
        <v>3</v>
      </c>
      <c r="C27" s="3">
        <v>54268382.924785301</v>
      </c>
      <c r="D27" s="3">
        <v>17470</v>
      </c>
      <c r="F27" s="1" t="s">
        <v>3</v>
      </c>
      <c r="G27" s="3">
        <v>49310588.002401203</v>
      </c>
      <c r="H27" s="3">
        <v>17491</v>
      </c>
    </row>
    <row r="28" spans="1:8">
      <c r="A28">
        <v>13</v>
      </c>
      <c r="B28" s="1" t="s">
        <v>5</v>
      </c>
      <c r="C28" s="3">
        <v>154608655.08773199</v>
      </c>
      <c r="D28" s="3">
        <v>12732</v>
      </c>
      <c r="F28" s="1" t="s">
        <v>5</v>
      </c>
      <c r="G28" s="3">
        <v>145889862.610387</v>
      </c>
      <c r="H28" s="3">
        <v>12728</v>
      </c>
    </row>
    <row r="29" spans="1:8">
      <c r="A29">
        <v>13</v>
      </c>
      <c r="B29" s="1" t="s">
        <v>32</v>
      </c>
      <c r="C29" s="3">
        <v>6901782.4109611204</v>
      </c>
      <c r="D29" s="3">
        <v>18520</v>
      </c>
      <c r="F29" s="1" t="s">
        <v>32</v>
      </c>
      <c r="G29" s="3">
        <v>7866311.1106371498</v>
      </c>
      <c r="H29" s="3">
        <v>18520</v>
      </c>
    </row>
    <row r="30" spans="1:8">
      <c r="A30">
        <v>13</v>
      </c>
      <c r="B30" s="1" t="s">
        <v>33</v>
      </c>
      <c r="C30" s="3">
        <v>8212362.4501203503</v>
      </c>
      <c r="D30" s="3">
        <v>14956</v>
      </c>
      <c r="F30" s="1" t="s">
        <v>33</v>
      </c>
      <c r="G30" s="3">
        <v>9841967.5507663507</v>
      </c>
      <c r="H30" s="3">
        <v>14941</v>
      </c>
    </row>
    <row r="31" spans="1:8">
      <c r="A31">
        <v>13</v>
      </c>
      <c r="B31" s="1" t="s">
        <v>6</v>
      </c>
      <c r="C31" s="3">
        <v>19041105.9083836</v>
      </c>
      <c r="D31" s="3">
        <v>19407</v>
      </c>
      <c r="F31" s="1" t="s">
        <v>6</v>
      </c>
      <c r="G31" s="3">
        <v>17982004.291823398</v>
      </c>
      <c r="H31" s="3">
        <v>19409</v>
      </c>
    </row>
    <row r="32" spans="1:8">
      <c r="A32">
        <v>13</v>
      </c>
      <c r="B32" s="1" t="s">
        <v>7</v>
      </c>
      <c r="C32" s="3">
        <v>13918814.8313281</v>
      </c>
      <c r="D32" s="3">
        <v>129992</v>
      </c>
      <c r="F32" s="1" t="s">
        <v>7</v>
      </c>
      <c r="G32" s="3">
        <v>12620310.368214499</v>
      </c>
      <c r="H32" s="3">
        <v>129927</v>
      </c>
    </row>
    <row r="33" spans="1:8">
      <c r="A33">
        <v>13</v>
      </c>
      <c r="B33" s="1" t="s">
        <v>8</v>
      </c>
      <c r="C33" s="3">
        <v>40807600.547048897</v>
      </c>
      <c r="D33" s="3">
        <v>19501</v>
      </c>
      <c r="F33" s="1" t="s">
        <v>8</v>
      </c>
      <c r="G33" s="3">
        <v>37733395.314105801</v>
      </c>
      <c r="H33" s="3">
        <v>19538</v>
      </c>
    </row>
    <row r="34" spans="1:8">
      <c r="A34">
        <v>13</v>
      </c>
      <c r="B34" s="1" t="s">
        <v>34</v>
      </c>
      <c r="C34" s="3">
        <v>9120387.7356285099</v>
      </c>
      <c r="D34" s="3">
        <v>21901</v>
      </c>
      <c r="F34" s="1" t="s">
        <v>34</v>
      </c>
      <c r="G34" s="3">
        <v>10093659.486598801</v>
      </c>
      <c r="H34" s="3">
        <v>21901</v>
      </c>
    </row>
    <row r="35" spans="1:8">
      <c r="A35">
        <v>13</v>
      </c>
      <c r="B35" s="1" t="s">
        <v>35</v>
      </c>
      <c r="C35" s="3">
        <v>25092818.343839601</v>
      </c>
      <c r="D35" s="3">
        <v>43593</v>
      </c>
      <c r="F35" s="1" t="s">
        <v>35</v>
      </c>
      <c r="G35" s="3">
        <v>20826615.297942199</v>
      </c>
      <c r="H35" s="3">
        <v>43542</v>
      </c>
    </row>
    <row r="36" spans="1:8">
      <c r="A36">
        <v>13</v>
      </c>
      <c r="B36" s="1" t="s">
        <v>36</v>
      </c>
      <c r="C36" s="3">
        <v>8484698.6661540102</v>
      </c>
      <c r="D36" s="3">
        <v>46165</v>
      </c>
      <c r="F36" s="1" t="s">
        <v>36</v>
      </c>
      <c r="G36" s="3">
        <v>8298842.3385979002</v>
      </c>
      <c r="H36" s="3">
        <v>46031</v>
      </c>
    </row>
    <row r="37" spans="1:8">
      <c r="A37">
        <v>13</v>
      </c>
      <c r="B37" s="1" t="s">
        <v>37</v>
      </c>
      <c r="C37" s="3">
        <v>9141834.3723861296</v>
      </c>
      <c r="D37" s="3">
        <v>133614</v>
      </c>
      <c r="F37" s="1" t="s">
        <v>37</v>
      </c>
      <c r="G37" s="3">
        <v>9610843.1544174291</v>
      </c>
      <c r="H37" s="3">
        <v>132362</v>
      </c>
    </row>
    <row r="38" spans="1:8">
      <c r="A38">
        <v>13</v>
      </c>
      <c r="B38" s="1" t="s">
        <v>38</v>
      </c>
      <c r="C38" s="3">
        <v>10910790.190391401</v>
      </c>
      <c r="D38" s="3">
        <v>43815</v>
      </c>
      <c r="F38" s="1" t="s">
        <v>38</v>
      </c>
      <c r="G38" s="3">
        <v>12177666.779489299</v>
      </c>
      <c r="H38" s="3">
        <v>43431</v>
      </c>
    </row>
    <row r="39" spans="1:8">
      <c r="A39">
        <v>13</v>
      </c>
      <c r="B39" s="1" t="s">
        <v>39</v>
      </c>
      <c r="C39" s="3">
        <v>14039899.205084501</v>
      </c>
      <c r="D39" s="3">
        <v>18763</v>
      </c>
      <c r="F39" s="1" t="s">
        <v>39</v>
      </c>
      <c r="G39" s="3">
        <v>12121921.2716405</v>
      </c>
      <c r="H39" s="3">
        <v>18738</v>
      </c>
    </row>
    <row r="40" spans="1:8">
      <c r="A40">
        <v>13</v>
      </c>
      <c r="B40" s="1" t="s">
        <v>40</v>
      </c>
      <c r="C40" s="3">
        <v>14551532.1861958</v>
      </c>
      <c r="D40" s="3">
        <v>24775</v>
      </c>
      <c r="F40" s="1" t="s">
        <v>40</v>
      </c>
      <c r="G40" s="3">
        <v>14373995.7673096</v>
      </c>
      <c r="H40" s="3">
        <v>24784</v>
      </c>
    </row>
    <row r="41" spans="1:8">
      <c r="A41">
        <v>13</v>
      </c>
      <c r="B41" s="1" t="s">
        <v>41</v>
      </c>
      <c r="C41" s="3">
        <v>12584534.548314</v>
      </c>
      <c r="D41" s="3">
        <v>18980</v>
      </c>
      <c r="F41" s="1" t="s">
        <v>41</v>
      </c>
      <c r="G41" s="3">
        <v>13110118.5137257</v>
      </c>
      <c r="H41" s="3">
        <v>18979</v>
      </c>
    </row>
    <row r="42" spans="1:8">
      <c r="A42">
        <v>13</v>
      </c>
      <c r="B42" s="1" t="s">
        <v>42</v>
      </c>
      <c r="C42" s="3">
        <v>27361039.511163998</v>
      </c>
      <c r="D42" s="3">
        <v>12182</v>
      </c>
      <c r="F42" s="1" t="s">
        <v>42</v>
      </c>
      <c r="G42" s="3">
        <v>26287152.1431733</v>
      </c>
      <c r="H42" s="3">
        <v>12202</v>
      </c>
    </row>
    <row r="43" spans="1:8">
      <c r="A43">
        <v>13</v>
      </c>
      <c r="B43" s="1" t="s">
        <v>43</v>
      </c>
      <c r="C43" s="3">
        <v>7181544.2551762098</v>
      </c>
      <c r="D43" s="3">
        <v>16373</v>
      </c>
      <c r="F43" s="1" t="s">
        <v>43</v>
      </c>
      <c r="G43" s="3">
        <v>9014700.23157252</v>
      </c>
      <c r="H43" s="3">
        <v>16375</v>
      </c>
    </row>
    <row r="44" spans="1:8">
      <c r="A44">
        <v>13</v>
      </c>
      <c r="B44" s="1" t="s">
        <v>19</v>
      </c>
      <c r="C44" s="3">
        <v>43321347.597837798</v>
      </c>
      <c r="D44" s="3">
        <v>1850</v>
      </c>
      <c r="F44" s="1" t="s">
        <v>19</v>
      </c>
      <c r="G44" s="3">
        <v>36046402.594929896</v>
      </c>
      <c r="H44" s="3">
        <v>1854</v>
      </c>
    </row>
    <row r="45" spans="1:8">
      <c r="A45">
        <v>13</v>
      </c>
      <c r="B45" s="1" t="s">
        <v>13</v>
      </c>
      <c r="C45" s="3">
        <v>138181881.49934301</v>
      </c>
      <c r="D45" s="3">
        <v>12180</v>
      </c>
      <c r="F45" s="1" t="s">
        <v>13</v>
      </c>
      <c r="G45" s="3">
        <v>123763527.75022499</v>
      </c>
      <c r="H45" s="3">
        <v>12223</v>
      </c>
    </row>
    <row r="46" spans="1:8">
      <c r="A46">
        <v>13</v>
      </c>
      <c r="B46" s="1"/>
      <c r="C46" s="1"/>
      <c r="D46" s="1"/>
    </row>
    <row r="47" spans="1:8">
      <c r="A47">
        <v>13</v>
      </c>
      <c r="B47" s="1"/>
      <c r="C47" s="1"/>
      <c r="D47" s="1"/>
    </row>
  </sheetData>
  <autoFilter ref="A2:H45">
    <sortState ref="A3:H45">
      <sortCondition ref="A2:A45"/>
    </sortState>
  </autoFilter>
  <mergeCells count="2">
    <mergeCell ref="B1:D1"/>
    <mergeCell ref="F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7"/>
  <sheetViews>
    <sheetView topLeftCell="A37" workbookViewId="0">
      <selection activeCell="C50" sqref="C50"/>
    </sheetView>
  </sheetViews>
  <sheetFormatPr baseColWidth="10" defaultRowHeight="15"/>
  <cols>
    <col min="1" max="1" width="4.28515625" customWidth="1"/>
    <col min="2" max="2" width="21.7109375" bestFit="1" customWidth="1"/>
    <col min="3" max="3" width="20" bestFit="1" customWidth="1"/>
    <col min="4" max="4" width="9" bestFit="1" customWidth="1"/>
    <col min="6" max="6" width="21.7109375" bestFit="1" customWidth="1"/>
    <col min="7" max="7" width="20" bestFit="1" customWidth="1"/>
    <col min="8" max="8" width="9" bestFit="1" customWidth="1"/>
  </cols>
  <sheetData>
    <row r="1" spans="1:8">
      <c r="B1" s="78">
        <v>2014</v>
      </c>
      <c r="C1" s="78"/>
      <c r="D1" s="78"/>
      <c r="F1" s="78">
        <v>2013</v>
      </c>
      <c r="G1" s="78"/>
      <c r="H1" s="78"/>
    </row>
    <row r="2" spans="1:8">
      <c r="B2" s="2" t="s">
        <v>14</v>
      </c>
      <c r="C2" s="2" t="s">
        <v>16</v>
      </c>
      <c r="D2" s="2" t="s">
        <v>17</v>
      </c>
      <c r="F2" s="2" t="s">
        <v>14</v>
      </c>
      <c r="G2" s="2" t="s">
        <v>16</v>
      </c>
      <c r="H2" s="2" t="s">
        <v>17</v>
      </c>
    </row>
    <row r="3" spans="1:8">
      <c r="A3">
        <v>15</v>
      </c>
      <c r="B3" s="1" t="s">
        <v>20</v>
      </c>
      <c r="C3" s="3">
        <v>10506325.1290194</v>
      </c>
      <c r="D3" s="3">
        <v>52558</v>
      </c>
      <c r="F3" s="1" t="s">
        <v>20</v>
      </c>
      <c r="G3" s="3">
        <v>9638050.7526501101</v>
      </c>
      <c r="H3" s="3">
        <v>51979</v>
      </c>
    </row>
    <row r="4" spans="1:8">
      <c r="A4">
        <v>1</v>
      </c>
      <c r="B4" s="1" t="s">
        <v>2</v>
      </c>
      <c r="C4" s="3">
        <v>24759687.202762701</v>
      </c>
      <c r="D4" s="3">
        <v>44594</v>
      </c>
      <c r="F4" s="1" t="s">
        <v>2</v>
      </c>
      <c r="G4" s="3">
        <v>20420513.957063001</v>
      </c>
      <c r="H4" s="3">
        <v>44018</v>
      </c>
    </row>
    <row r="5" spans="1:8">
      <c r="A5">
        <v>2</v>
      </c>
      <c r="B5" s="1" t="s">
        <v>0</v>
      </c>
      <c r="C5" s="3">
        <v>22557170.895467799</v>
      </c>
      <c r="D5" s="3">
        <v>86624</v>
      </c>
      <c r="F5" s="1" t="s">
        <v>0</v>
      </c>
      <c r="G5" s="3">
        <v>19272718.1622517</v>
      </c>
      <c r="H5" s="3">
        <v>84788</v>
      </c>
    </row>
    <row r="6" spans="1:8">
      <c r="A6">
        <v>3</v>
      </c>
      <c r="B6" s="1" t="s">
        <v>1</v>
      </c>
      <c r="C6" s="3">
        <v>14769157.249536701</v>
      </c>
      <c r="D6" s="3">
        <v>42090</v>
      </c>
      <c r="F6" s="1" t="s">
        <v>1</v>
      </c>
      <c r="G6" s="3">
        <v>11320584.390336299</v>
      </c>
      <c r="H6" s="3">
        <v>41723</v>
      </c>
    </row>
    <row r="7" spans="1:8">
      <c r="A7">
        <v>4</v>
      </c>
      <c r="B7" s="1" t="s">
        <v>23</v>
      </c>
      <c r="C7" s="3">
        <v>13723759.5251425</v>
      </c>
      <c r="D7" s="3">
        <v>61410</v>
      </c>
      <c r="F7" s="1" t="s">
        <v>23</v>
      </c>
      <c r="G7" s="3">
        <v>12548577.1431392</v>
      </c>
      <c r="H7" s="3">
        <v>60773</v>
      </c>
    </row>
    <row r="8" spans="1:8">
      <c r="A8">
        <v>4</v>
      </c>
      <c r="B8" s="1" t="s">
        <v>4</v>
      </c>
      <c r="C8" s="3">
        <v>20170892.381954301</v>
      </c>
      <c r="D8" s="3">
        <v>62785</v>
      </c>
      <c r="F8" s="1" t="s">
        <v>4</v>
      </c>
      <c r="G8" s="3">
        <v>17286150.534907602</v>
      </c>
      <c r="H8" s="3">
        <v>62379</v>
      </c>
    </row>
    <row r="9" spans="1:8">
      <c r="A9">
        <v>5</v>
      </c>
      <c r="B9" s="1" t="s">
        <v>45</v>
      </c>
      <c r="C9" s="3">
        <v>14355761.2219398</v>
      </c>
      <c r="D9" s="3">
        <v>74358</v>
      </c>
      <c r="F9" s="1" t="s">
        <v>45</v>
      </c>
      <c r="G9" s="3">
        <v>14453561.813591599</v>
      </c>
      <c r="H9" s="3">
        <v>73972</v>
      </c>
    </row>
    <row r="10" spans="1:8">
      <c r="A10">
        <v>5</v>
      </c>
      <c r="B10" s="1" t="s">
        <v>12</v>
      </c>
      <c r="C10" s="3">
        <v>28893233.635324501</v>
      </c>
      <c r="D10" s="3">
        <v>112681</v>
      </c>
      <c r="F10" s="1" t="s">
        <v>12</v>
      </c>
      <c r="G10" s="3">
        <v>26155725.707119402</v>
      </c>
      <c r="H10" s="3">
        <v>111554</v>
      </c>
    </row>
    <row r="11" spans="1:8">
      <c r="A11">
        <v>6</v>
      </c>
      <c r="B11" s="1" t="s">
        <v>11</v>
      </c>
      <c r="C11" s="3">
        <v>13385778.709012499</v>
      </c>
      <c r="D11" s="3">
        <v>72333</v>
      </c>
      <c r="F11" s="1" t="s">
        <v>11</v>
      </c>
      <c r="G11" s="3">
        <v>13283560.350302</v>
      </c>
      <c r="H11" s="3">
        <v>71190</v>
      </c>
    </row>
    <row r="12" spans="1:8">
      <c r="A12">
        <v>8</v>
      </c>
      <c r="B12" s="1" t="s">
        <v>15</v>
      </c>
      <c r="C12" s="3">
        <v>25527236.971400902</v>
      </c>
      <c r="D12" s="3">
        <v>60806</v>
      </c>
      <c r="F12" s="1" t="s">
        <v>15</v>
      </c>
      <c r="G12" s="3">
        <v>22230031.005991299</v>
      </c>
      <c r="H12" s="3">
        <v>60087</v>
      </c>
    </row>
    <row r="13" spans="1:8">
      <c r="A13">
        <v>10</v>
      </c>
      <c r="B13" s="1" t="s">
        <v>9</v>
      </c>
      <c r="C13" s="3">
        <v>14183924.486950999</v>
      </c>
      <c r="D13" s="3">
        <v>58127</v>
      </c>
      <c r="F13" s="1" t="s">
        <v>9</v>
      </c>
      <c r="G13" s="3">
        <v>13276957.9994464</v>
      </c>
      <c r="H13" s="3">
        <v>57805</v>
      </c>
    </row>
    <row r="14" spans="1:8">
      <c r="A14">
        <v>14</v>
      </c>
      <c r="B14" s="1" t="s">
        <v>44</v>
      </c>
      <c r="C14" s="3">
        <v>15438465.1036679</v>
      </c>
      <c r="D14" s="3">
        <v>38469</v>
      </c>
      <c r="F14" s="1" t="s">
        <v>44</v>
      </c>
      <c r="G14" s="3">
        <v>13232831.397468301</v>
      </c>
      <c r="H14" s="3">
        <v>37998</v>
      </c>
    </row>
    <row r="15" spans="1:8">
      <c r="A15">
        <v>12</v>
      </c>
      <c r="B15" s="1" t="s">
        <v>10</v>
      </c>
      <c r="C15" s="3">
        <v>16615479.527027801</v>
      </c>
      <c r="D15" s="3">
        <v>37184</v>
      </c>
      <c r="F15" s="1" t="s">
        <v>10</v>
      </c>
      <c r="G15" s="3">
        <v>12545622.9244643</v>
      </c>
      <c r="H15" s="3">
        <v>37148</v>
      </c>
    </row>
    <row r="16" spans="1:8">
      <c r="A16">
        <v>13</v>
      </c>
      <c r="B16" s="1" t="s">
        <v>21</v>
      </c>
      <c r="C16" s="3">
        <v>9772846.3094648197</v>
      </c>
      <c r="D16" s="3">
        <v>20180</v>
      </c>
      <c r="F16" s="1" t="s">
        <v>21</v>
      </c>
      <c r="G16" s="3">
        <v>11789499.524677901</v>
      </c>
      <c r="H16" s="3">
        <v>20180</v>
      </c>
    </row>
    <row r="17" spans="1:8">
      <c r="A17">
        <v>13</v>
      </c>
      <c r="B17" s="1" t="s">
        <v>22</v>
      </c>
      <c r="C17" s="3">
        <v>5597288.1091182902</v>
      </c>
      <c r="D17" s="3">
        <v>29216</v>
      </c>
      <c r="F17" s="1" t="s">
        <v>22</v>
      </c>
      <c r="G17" s="3">
        <v>6709417.2140115499</v>
      </c>
      <c r="H17" s="3">
        <v>28919</v>
      </c>
    </row>
    <row r="18" spans="1:8">
      <c r="A18">
        <v>13</v>
      </c>
      <c r="B18" s="1" t="s">
        <v>24</v>
      </c>
      <c r="C18" s="3">
        <v>7621143.4790489599</v>
      </c>
      <c r="D18" s="3">
        <v>39115</v>
      </c>
      <c r="F18" s="1" t="s">
        <v>24</v>
      </c>
      <c r="G18" s="3">
        <v>8904875.7283488791</v>
      </c>
      <c r="H18" s="3">
        <v>39028</v>
      </c>
    </row>
    <row r="19" spans="1:8">
      <c r="A19">
        <v>13</v>
      </c>
      <c r="B19" s="1" t="s">
        <v>25</v>
      </c>
      <c r="C19" s="3">
        <v>11750989.1099873</v>
      </c>
      <c r="D19" s="3">
        <v>32331</v>
      </c>
      <c r="F19" s="1" t="s">
        <v>25</v>
      </c>
      <c r="G19" s="3">
        <v>12701406.7218596</v>
      </c>
      <c r="H19" s="3">
        <v>32329</v>
      </c>
    </row>
    <row r="20" spans="1:8">
      <c r="A20">
        <v>13</v>
      </c>
      <c r="B20" s="1" t="s">
        <v>26</v>
      </c>
      <c r="C20" s="3">
        <v>3722886.9319406999</v>
      </c>
      <c r="D20" s="3">
        <v>1484</v>
      </c>
      <c r="F20" s="1" t="s">
        <v>26</v>
      </c>
      <c r="G20" s="3">
        <v>2856260.4144512601</v>
      </c>
      <c r="H20" s="3">
        <v>1467</v>
      </c>
    </row>
    <row r="21" spans="1:8">
      <c r="A21">
        <v>13</v>
      </c>
      <c r="B21" s="1" t="s">
        <v>27</v>
      </c>
      <c r="C21" s="3">
        <v>24480533.2153534</v>
      </c>
      <c r="D21" s="3">
        <v>22145</v>
      </c>
      <c r="F21" s="1" t="s">
        <v>27</v>
      </c>
      <c r="G21" s="3">
        <v>23949559.766061299</v>
      </c>
      <c r="H21" s="3">
        <v>21916</v>
      </c>
    </row>
    <row r="22" spans="1:8">
      <c r="A22">
        <v>13</v>
      </c>
      <c r="B22" s="1" t="s">
        <v>18</v>
      </c>
      <c r="C22" s="3">
        <v>13741665.7497824</v>
      </c>
      <c r="D22" s="3">
        <v>20678</v>
      </c>
      <c r="F22" s="1" t="s">
        <v>18</v>
      </c>
      <c r="G22" s="3">
        <v>14028587.517668899</v>
      </c>
      <c r="H22" s="3">
        <v>19922</v>
      </c>
    </row>
    <row r="23" spans="1:8">
      <c r="A23">
        <v>13</v>
      </c>
      <c r="B23" s="1" t="s">
        <v>28</v>
      </c>
      <c r="C23" s="3">
        <v>16340962.4938518</v>
      </c>
      <c r="D23" s="3">
        <v>23015</v>
      </c>
      <c r="F23" s="1" t="s">
        <v>28</v>
      </c>
      <c r="G23" s="3">
        <v>18123313.3463035</v>
      </c>
      <c r="H23" s="3">
        <v>22873</v>
      </c>
    </row>
    <row r="24" spans="1:8">
      <c r="A24">
        <v>13</v>
      </c>
      <c r="B24" s="1" t="s">
        <v>29</v>
      </c>
      <c r="C24" s="3">
        <v>16078854.315584799</v>
      </c>
      <c r="D24" s="3">
        <v>104422</v>
      </c>
      <c r="F24" s="1" t="s">
        <v>29</v>
      </c>
      <c r="G24" s="3">
        <v>15131828.5974354</v>
      </c>
      <c r="H24" s="3">
        <v>103797</v>
      </c>
    </row>
    <row r="25" spans="1:8">
      <c r="A25">
        <v>13</v>
      </c>
      <c r="B25" s="1" t="s">
        <v>30</v>
      </c>
      <c r="C25" s="3">
        <v>7402130.5766959498</v>
      </c>
      <c r="D25" s="3">
        <v>27772</v>
      </c>
      <c r="F25" s="1" t="s">
        <v>30</v>
      </c>
      <c r="G25" s="3">
        <v>8627497.8907363396</v>
      </c>
      <c r="H25" s="3">
        <v>27786</v>
      </c>
    </row>
    <row r="26" spans="1:8">
      <c r="A26">
        <v>13</v>
      </c>
      <c r="B26" s="1" t="s">
        <v>31</v>
      </c>
      <c r="C26" s="3">
        <v>5587945.1694258498</v>
      </c>
      <c r="D26" s="3">
        <v>43612</v>
      </c>
      <c r="F26" s="1" t="s">
        <v>31</v>
      </c>
      <c r="G26" s="3">
        <v>5425024.4303823598</v>
      </c>
      <c r="H26" s="3">
        <v>43624</v>
      </c>
    </row>
    <row r="27" spans="1:8">
      <c r="A27">
        <v>13</v>
      </c>
      <c r="B27" s="1" t="s">
        <v>3</v>
      </c>
      <c r="C27" s="3">
        <v>54610278.162530497</v>
      </c>
      <c r="D27" s="3">
        <v>26192</v>
      </c>
      <c r="F27" s="1" t="s">
        <v>3</v>
      </c>
      <c r="G27" s="3">
        <v>49460418.935907699</v>
      </c>
      <c r="H27" s="3">
        <v>26181</v>
      </c>
    </row>
    <row r="28" spans="1:8">
      <c r="A28">
        <v>13</v>
      </c>
      <c r="B28" s="1" t="s">
        <v>5</v>
      </c>
      <c r="C28" s="3">
        <v>133094453.134784</v>
      </c>
      <c r="D28" s="3">
        <v>23712</v>
      </c>
      <c r="F28" s="1" t="s">
        <v>5</v>
      </c>
      <c r="G28" s="3">
        <v>122113606.384408</v>
      </c>
      <c r="H28" s="3">
        <v>23410</v>
      </c>
    </row>
    <row r="29" spans="1:8">
      <c r="A29">
        <v>13</v>
      </c>
      <c r="B29" s="1" t="s">
        <v>32</v>
      </c>
      <c r="C29" s="3">
        <v>6517304.0637206798</v>
      </c>
      <c r="D29" s="3">
        <v>22426</v>
      </c>
      <c r="F29" s="1" t="s">
        <v>32</v>
      </c>
      <c r="G29" s="3">
        <v>7561661.0766075104</v>
      </c>
      <c r="H29" s="3">
        <v>22426</v>
      </c>
    </row>
    <row r="30" spans="1:8">
      <c r="A30">
        <v>13</v>
      </c>
      <c r="B30" s="1" t="s">
        <v>33</v>
      </c>
      <c r="C30" s="3">
        <v>6827882.0663535995</v>
      </c>
      <c r="D30" s="3">
        <v>22998</v>
      </c>
      <c r="F30" s="1" t="s">
        <v>33</v>
      </c>
      <c r="G30" s="3">
        <v>8445463.3561750595</v>
      </c>
      <c r="H30" s="3">
        <v>23101</v>
      </c>
    </row>
    <row r="31" spans="1:8">
      <c r="A31">
        <v>13</v>
      </c>
      <c r="B31" s="1" t="s">
        <v>6</v>
      </c>
      <c r="C31" s="3">
        <v>16739391.287538501</v>
      </c>
      <c r="D31" s="3">
        <v>33439</v>
      </c>
      <c r="F31" s="1" t="s">
        <v>6</v>
      </c>
      <c r="G31" s="3">
        <v>16565358.005817501</v>
      </c>
      <c r="H31" s="3">
        <v>33176</v>
      </c>
    </row>
    <row r="32" spans="1:8">
      <c r="A32">
        <v>13</v>
      </c>
      <c r="B32" s="1" t="s">
        <v>7</v>
      </c>
      <c r="C32" s="3">
        <v>13430455.672030799</v>
      </c>
      <c r="D32" s="3">
        <v>149386</v>
      </c>
      <c r="F32" s="1" t="s">
        <v>7</v>
      </c>
      <c r="G32" s="3">
        <v>12387749.4495748</v>
      </c>
      <c r="H32" s="3">
        <v>148983</v>
      </c>
    </row>
    <row r="33" spans="1:8">
      <c r="A33">
        <v>13</v>
      </c>
      <c r="B33" s="1" t="s">
        <v>8</v>
      </c>
      <c r="C33" s="3">
        <v>35053837.569362797</v>
      </c>
      <c r="D33" s="3">
        <v>77866</v>
      </c>
      <c r="F33" s="1" t="s">
        <v>8</v>
      </c>
      <c r="G33" s="3">
        <v>30977295.318963401</v>
      </c>
      <c r="H33" s="3">
        <v>76827</v>
      </c>
    </row>
    <row r="34" spans="1:8">
      <c r="A34">
        <v>13</v>
      </c>
      <c r="B34" s="1" t="s">
        <v>34</v>
      </c>
      <c r="C34" s="3">
        <v>8577108.8855755907</v>
      </c>
      <c r="D34" s="3">
        <v>25956</v>
      </c>
      <c r="F34" s="1" t="s">
        <v>34</v>
      </c>
      <c r="G34" s="3">
        <v>9682714.0235004108</v>
      </c>
      <c r="H34" s="3">
        <v>25957</v>
      </c>
    </row>
    <row r="35" spans="1:8">
      <c r="A35">
        <v>13</v>
      </c>
      <c r="B35" s="1" t="s">
        <v>35</v>
      </c>
      <c r="C35" s="3">
        <v>26958531.979832102</v>
      </c>
      <c r="D35" s="3">
        <v>51220</v>
      </c>
      <c r="F35" s="1" t="s">
        <v>35</v>
      </c>
      <c r="G35" s="3">
        <v>22419473.036097001</v>
      </c>
      <c r="H35" s="3">
        <v>50863</v>
      </c>
    </row>
    <row r="36" spans="1:8">
      <c r="A36">
        <v>13</v>
      </c>
      <c r="B36" s="1" t="s">
        <v>36</v>
      </c>
      <c r="C36" s="3">
        <v>8395354.9589974806</v>
      </c>
      <c r="D36" s="3">
        <v>57216</v>
      </c>
      <c r="F36" s="1" t="s">
        <v>36</v>
      </c>
      <c r="G36" s="3">
        <v>8621051.0033461191</v>
      </c>
      <c r="H36" s="3">
        <v>57081</v>
      </c>
    </row>
    <row r="37" spans="1:8">
      <c r="A37">
        <v>13</v>
      </c>
      <c r="B37" s="1" t="s">
        <v>37</v>
      </c>
      <c r="C37" s="3">
        <v>9098227.0966951996</v>
      </c>
      <c r="D37" s="3">
        <v>160887</v>
      </c>
      <c r="F37" s="1" t="s">
        <v>37</v>
      </c>
      <c r="G37" s="3">
        <v>9593697.8612726592</v>
      </c>
      <c r="H37" s="3">
        <v>158880</v>
      </c>
    </row>
    <row r="38" spans="1:8">
      <c r="A38">
        <v>13</v>
      </c>
      <c r="B38" s="1" t="s">
        <v>38</v>
      </c>
      <c r="C38" s="3">
        <v>9878947.6046792008</v>
      </c>
      <c r="D38" s="3">
        <v>55565</v>
      </c>
      <c r="F38" s="1" t="s">
        <v>38</v>
      </c>
      <c r="G38" s="3">
        <v>11212332.9156578</v>
      </c>
      <c r="H38" s="3">
        <v>55180</v>
      </c>
    </row>
    <row r="39" spans="1:8">
      <c r="A39">
        <v>13</v>
      </c>
      <c r="B39" s="1" t="s">
        <v>39</v>
      </c>
      <c r="C39" s="3">
        <v>12120410.891615</v>
      </c>
      <c r="D39" s="3">
        <v>25963</v>
      </c>
      <c r="F39" s="1" t="s">
        <v>39</v>
      </c>
      <c r="G39" s="3">
        <v>11687259.6815855</v>
      </c>
      <c r="H39" s="3">
        <v>25002</v>
      </c>
    </row>
    <row r="40" spans="1:8">
      <c r="A40">
        <v>13</v>
      </c>
      <c r="B40" s="1" t="s">
        <v>40</v>
      </c>
      <c r="C40" s="3">
        <v>14279415.2172678</v>
      </c>
      <c r="D40" s="3">
        <v>36959</v>
      </c>
      <c r="F40" s="1" t="s">
        <v>40</v>
      </c>
      <c r="G40" s="3">
        <v>14707598.463032899</v>
      </c>
      <c r="H40" s="3">
        <v>36803</v>
      </c>
    </row>
    <row r="41" spans="1:8">
      <c r="A41">
        <v>13</v>
      </c>
      <c r="B41" s="1" t="s">
        <v>41</v>
      </c>
      <c r="C41" s="3">
        <v>11942830.728570201</v>
      </c>
      <c r="D41" s="3">
        <v>24032</v>
      </c>
      <c r="F41" s="1" t="s">
        <v>41</v>
      </c>
      <c r="G41" s="3">
        <v>12604375.504473399</v>
      </c>
      <c r="H41" s="3">
        <v>24031</v>
      </c>
    </row>
    <row r="42" spans="1:8">
      <c r="A42">
        <v>13</v>
      </c>
      <c r="B42" s="1" t="s">
        <v>42</v>
      </c>
      <c r="C42" s="3">
        <v>27892144.961245</v>
      </c>
      <c r="D42" s="3">
        <v>29880</v>
      </c>
      <c r="F42" s="1" t="s">
        <v>42</v>
      </c>
      <c r="G42" s="3">
        <v>25610695.5236995</v>
      </c>
      <c r="H42" s="3">
        <v>29431</v>
      </c>
    </row>
    <row r="43" spans="1:8">
      <c r="A43">
        <v>13</v>
      </c>
      <c r="B43" s="1" t="s">
        <v>43</v>
      </c>
      <c r="C43" s="3">
        <v>6686542.2953797104</v>
      </c>
      <c r="D43" s="3">
        <v>18830</v>
      </c>
      <c r="F43" s="1" t="s">
        <v>43</v>
      </c>
      <c r="G43" s="3">
        <v>8476090.5575616006</v>
      </c>
      <c r="H43" s="3">
        <v>18832</v>
      </c>
    </row>
    <row r="44" spans="1:8">
      <c r="A44">
        <v>13</v>
      </c>
      <c r="B44" s="1" t="s">
        <v>19</v>
      </c>
      <c r="C44" s="3">
        <v>27127364.015044801</v>
      </c>
      <c r="D44" s="3">
        <v>88137</v>
      </c>
      <c r="F44" s="1" t="s">
        <v>19</v>
      </c>
      <c r="G44" s="3">
        <v>24008791.294491202</v>
      </c>
      <c r="H44" s="3">
        <v>87242</v>
      </c>
    </row>
    <row r="45" spans="1:8">
      <c r="A45">
        <v>13</v>
      </c>
      <c r="B45" s="1" t="s">
        <v>13</v>
      </c>
      <c r="C45" s="3">
        <v>112898171.00507</v>
      </c>
      <c r="D45" s="3">
        <v>29389</v>
      </c>
      <c r="F45" s="1" t="s">
        <v>13</v>
      </c>
      <c r="G45" s="3">
        <v>101976197.858991</v>
      </c>
      <c r="H45" s="3">
        <v>29367</v>
      </c>
    </row>
    <row r="46" spans="1:8">
      <c r="A46">
        <v>13</v>
      </c>
      <c r="B46" s="1"/>
      <c r="C46" s="1"/>
      <c r="D46" s="1"/>
      <c r="F46" s="1"/>
      <c r="G46" s="1"/>
      <c r="H46" s="1"/>
    </row>
    <row r="47" spans="1:8">
      <c r="A47">
        <v>13</v>
      </c>
      <c r="B47" s="1"/>
      <c r="C47" s="1"/>
      <c r="D47" s="1"/>
      <c r="F47" s="1"/>
      <c r="G47" s="1"/>
      <c r="H47" s="1"/>
    </row>
  </sheetData>
  <autoFilter ref="A2:H45">
    <sortState ref="A3:H45">
      <sortCondition ref="A2:A45"/>
    </sortState>
  </autoFilter>
  <mergeCells count="2">
    <mergeCell ref="B1:D1"/>
    <mergeCell ref="F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7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1" sqref="G11"/>
    </sheetView>
  </sheetViews>
  <sheetFormatPr baseColWidth="10" defaultRowHeight="15" outlineLevelRow="1" outlineLevelCol="2"/>
  <cols>
    <col min="1" max="1" width="11.42578125" style="65" hidden="1" customWidth="1" outlineLevel="1"/>
    <col min="2" max="2" width="25.42578125" customWidth="1" collapsed="1"/>
    <col min="3" max="3" width="24.140625" style="33" hidden="1" customWidth="1" outlineLevel="2"/>
    <col min="4" max="4" width="16" style="33" customWidth="1" outlineLevel="1" collapsed="1"/>
    <col min="5" max="5" width="35.42578125" style="33" customWidth="1" outlineLevel="1"/>
    <col min="6" max="8" width="20.140625" customWidth="1"/>
    <col min="9" max="9" width="13.140625" bestFit="1" customWidth="1"/>
    <col min="10" max="10" width="5.28515625" customWidth="1"/>
    <col min="11" max="11" width="18" hidden="1" customWidth="1" outlineLevel="1"/>
    <col min="12" max="12" width="18.7109375" hidden="1" customWidth="1" outlineLevel="1"/>
    <col min="13" max="13" width="17.28515625" customWidth="1" collapsed="1"/>
    <col min="14" max="14" width="26" hidden="1" customWidth="1" outlineLevel="1"/>
    <col min="15" max="15" width="17.28515625" customWidth="1" collapsed="1"/>
    <col min="16" max="16" width="20.42578125" hidden="1" customWidth="1" outlineLevel="1"/>
    <col min="17" max="17" width="18" style="48" customWidth="1" collapsed="1"/>
    <col min="18" max="19" width="20.42578125" customWidth="1"/>
  </cols>
  <sheetData>
    <row r="1" spans="1:18">
      <c r="B1" s="52" t="s">
        <v>308</v>
      </c>
      <c r="F1" s="4"/>
      <c r="M1" s="5" t="s">
        <v>46</v>
      </c>
      <c r="P1" s="48"/>
      <c r="Q1"/>
    </row>
    <row r="2" spans="1:18" hidden="1" outlineLevel="1">
      <c r="B2" s="5"/>
      <c r="F2" s="4"/>
      <c r="M2" t="s">
        <v>47</v>
      </c>
      <c r="N2" t="s">
        <v>48</v>
      </c>
      <c r="O2" t="s">
        <v>47</v>
      </c>
      <c r="P2" s="48"/>
      <c r="Q2" t="s">
        <v>48</v>
      </c>
    </row>
    <row r="3" spans="1:18" hidden="1" outlineLevel="1">
      <c r="B3" s="5"/>
      <c r="F3" s="4"/>
      <c r="M3" s="6">
        <v>9.7999999999999997E-3</v>
      </c>
      <c r="N3" s="7">
        <v>20086180</v>
      </c>
      <c r="O3" s="8">
        <v>0.01</v>
      </c>
      <c r="P3" s="51"/>
      <c r="Q3" s="7">
        <v>18486323</v>
      </c>
      <c r="R3" s="7"/>
    </row>
    <row r="4" spans="1:18" hidden="1" outlineLevel="1">
      <c r="F4" s="15">
        <v>2014</v>
      </c>
      <c r="G4" s="15">
        <v>2006</v>
      </c>
      <c r="M4" s="6">
        <v>1.1429999999999999E-2</v>
      </c>
      <c r="N4" s="7">
        <v>71736350</v>
      </c>
      <c r="O4" s="8">
        <v>1.2E-2</v>
      </c>
      <c r="P4" s="51"/>
      <c r="Q4" s="7">
        <v>66022575</v>
      </c>
      <c r="R4" s="7"/>
    </row>
    <row r="5" spans="1:18" ht="78.75" customHeight="1" collapsed="1">
      <c r="A5" s="76" t="s">
        <v>111</v>
      </c>
      <c r="B5" s="9" t="s">
        <v>84</v>
      </c>
      <c r="C5" s="53" t="s">
        <v>178</v>
      </c>
      <c r="D5" s="53" t="s">
        <v>177</v>
      </c>
      <c r="E5" s="53" t="s">
        <v>114</v>
      </c>
      <c r="F5" s="10" t="s">
        <v>309</v>
      </c>
      <c r="G5" s="10" t="s">
        <v>310</v>
      </c>
      <c r="H5" s="11" t="s">
        <v>50</v>
      </c>
      <c r="I5" s="11" t="s">
        <v>57</v>
      </c>
      <c r="J5" s="44" t="s">
        <v>109</v>
      </c>
      <c r="K5" s="21" t="s">
        <v>213</v>
      </c>
      <c r="L5" s="21" t="s">
        <v>214</v>
      </c>
      <c r="M5" s="12" t="s">
        <v>54</v>
      </c>
      <c r="N5" s="12" t="s">
        <v>49</v>
      </c>
      <c r="O5" s="12" t="s">
        <v>55</v>
      </c>
      <c r="P5" s="49" t="s">
        <v>110</v>
      </c>
      <c r="Q5" s="12" t="s">
        <v>51</v>
      </c>
      <c r="R5" s="12" t="s">
        <v>56</v>
      </c>
    </row>
    <row r="6" spans="1:18" s="42" customFormat="1">
      <c r="A6" s="35">
        <v>2</v>
      </c>
      <c r="B6" s="14" t="s">
        <v>0</v>
      </c>
      <c r="C6" s="14" t="s">
        <v>215</v>
      </c>
      <c r="D6" s="69" t="s">
        <v>277</v>
      </c>
      <c r="E6" s="14" t="s">
        <v>246</v>
      </c>
      <c r="F6" s="75">
        <v>135671097</v>
      </c>
      <c r="G6" s="75">
        <v>80594783</v>
      </c>
      <c r="H6" s="36">
        <f t="shared" ref="H6:H36" si="0">F6-G6</f>
        <v>55076314</v>
      </c>
      <c r="I6" s="37">
        <f t="shared" ref="I6:I36" si="1">H6/F6</f>
        <v>0.40595465959857313</v>
      </c>
      <c r="J6" s="45"/>
      <c r="K6" s="38">
        <f t="shared" ref="K6:K36" si="2">F6</f>
        <v>135671097</v>
      </c>
      <c r="L6" s="38">
        <f t="shared" ref="L6:L36" si="3">G6</f>
        <v>80594783</v>
      </c>
      <c r="M6" s="39">
        <f t="shared" ref="M6:M36" si="4">IF(K6&lt;=$N$3,0,IF((K6-$N$3)&lt;$N$4,(K6-$N$3)*$M$3,((K6-$N$3)-$N$4)*$M$4+$N$4*$M$3))</f>
        <v>1204205.35081</v>
      </c>
      <c r="N6" s="39"/>
      <c r="O6" s="39">
        <f t="shared" ref="O6:O36" si="5">IF(L6&lt;=$Q$3,0,IF((L6-$Q$3)&lt;$Q$4,(L6-$Q$3)*$O$3,((L6-$Q$3)-$Q$4)*$O$4+$Q$4*$O$3))</f>
        <v>621084.6</v>
      </c>
      <c r="P6" s="50"/>
      <c r="Q6" s="40">
        <f t="shared" ref="Q6:Q36" si="6">M6-O6</f>
        <v>583120.75081</v>
      </c>
      <c r="R6" s="41">
        <f t="shared" ref="R6:R36" si="7">IF(M6=0,"No Analizado",1-O6/M6)</f>
        <v>0.48423697039526359</v>
      </c>
    </row>
    <row r="7" spans="1:18" s="42" customFormat="1">
      <c r="A7" s="35">
        <v>15</v>
      </c>
      <c r="B7" s="14" t="s">
        <v>20</v>
      </c>
      <c r="C7" s="14" t="s">
        <v>216</v>
      </c>
      <c r="D7" s="69" t="s">
        <v>278</v>
      </c>
      <c r="E7" s="14" t="s">
        <v>247</v>
      </c>
      <c r="F7" s="75">
        <v>58395084</v>
      </c>
      <c r="G7" s="75">
        <v>58170677</v>
      </c>
      <c r="H7" s="36">
        <f t="shared" si="0"/>
        <v>224407</v>
      </c>
      <c r="I7" s="37">
        <f t="shared" si="1"/>
        <v>3.8429091051568657E-3</v>
      </c>
      <c r="J7" s="45"/>
      <c r="K7" s="38">
        <f t="shared" si="2"/>
        <v>58395084</v>
      </c>
      <c r="L7" s="38">
        <f t="shared" si="3"/>
        <v>58170677</v>
      </c>
      <c r="M7" s="39">
        <f t="shared" si="4"/>
        <v>375427.25919999997</v>
      </c>
      <c r="N7" s="39"/>
      <c r="O7" s="39">
        <f t="shared" si="5"/>
        <v>396843.54000000004</v>
      </c>
      <c r="P7" s="50"/>
      <c r="Q7" s="40">
        <f t="shared" si="6"/>
        <v>-21416.280800000066</v>
      </c>
      <c r="R7" s="41">
        <f t="shared" si="7"/>
        <v>-5.7045087364290259E-2</v>
      </c>
    </row>
    <row r="8" spans="1:18" s="42" customFormat="1">
      <c r="A8" s="35">
        <v>8</v>
      </c>
      <c r="B8" s="14" t="s">
        <v>15</v>
      </c>
      <c r="C8" s="14" t="s">
        <v>217</v>
      </c>
      <c r="D8" s="69" t="s">
        <v>279</v>
      </c>
      <c r="E8" s="14" t="s">
        <v>248</v>
      </c>
      <c r="F8" s="75">
        <v>108432614</v>
      </c>
      <c r="G8" s="75">
        <v>91301048</v>
      </c>
      <c r="H8" s="36">
        <f t="shared" si="0"/>
        <v>17131566</v>
      </c>
      <c r="I8" s="37">
        <f t="shared" si="1"/>
        <v>0.15799274192541368</v>
      </c>
      <c r="J8" s="45"/>
      <c r="K8" s="38">
        <f t="shared" si="2"/>
        <v>108432614</v>
      </c>
      <c r="L8" s="38">
        <f t="shared" si="3"/>
        <v>91301048</v>
      </c>
      <c r="M8" s="39">
        <f t="shared" si="4"/>
        <v>892869.49011999997</v>
      </c>
      <c r="N8" s="39"/>
      <c r="O8" s="39">
        <f t="shared" si="5"/>
        <v>741731.55</v>
      </c>
      <c r="P8" s="50"/>
      <c r="Q8" s="40">
        <f t="shared" si="6"/>
        <v>151137.94011999993</v>
      </c>
      <c r="R8" s="41">
        <f t="shared" si="7"/>
        <v>0.16927215208091306</v>
      </c>
    </row>
    <row r="9" spans="1:18" s="42" customFormat="1">
      <c r="A9" s="35">
        <v>3</v>
      </c>
      <c r="B9" s="14" t="s">
        <v>1</v>
      </c>
      <c r="C9" s="14" t="s">
        <v>218</v>
      </c>
      <c r="D9" s="69" t="s">
        <v>280</v>
      </c>
      <c r="E9" s="14" t="s">
        <v>249</v>
      </c>
      <c r="F9" s="75">
        <v>68203846</v>
      </c>
      <c r="G9" s="75">
        <v>61491637</v>
      </c>
      <c r="H9" s="36">
        <f t="shared" si="0"/>
        <v>6712209</v>
      </c>
      <c r="I9" s="37">
        <f t="shared" si="1"/>
        <v>9.8413936950124487E-2</v>
      </c>
      <c r="J9" s="45"/>
      <c r="K9" s="38">
        <f t="shared" si="2"/>
        <v>68203846</v>
      </c>
      <c r="L9" s="38">
        <f t="shared" si="3"/>
        <v>61491637</v>
      </c>
      <c r="M9" s="39">
        <f t="shared" si="4"/>
        <v>471553.12679999997</v>
      </c>
      <c r="N9" s="39"/>
      <c r="O9" s="39">
        <f t="shared" si="5"/>
        <v>430053.14</v>
      </c>
      <c r="P9" s="50"/>
      <c r="Q9" s="40">
        <f t="shared" si="6"/>
        <v>41499.986799999955</v>
      </c>
      <c r="R9" s="41">
        <f t="shared" si="7"/>
        <v>8.8007022838810234E-2</v>
      </c>
    </row>
    <row r="10" spans="1:18" s="42" customFormat="1">
      <c r="A10" s="35">
        <v>4</v>
      </c>
      <c r="B10" s="14" t="s">
        <v>23</v>
      </c>
      <c r="C10" s="14" t="s">
        <v>219</v>
      </c>
      <c r="D10" s="69" t="s">
        <v>281</v>
      </c>
      <c r="E10" s="14" t="s">
        <v>250</v>
      </c>
      <c r="F10" s="75">
        <v>76077268</v>
      </c>
      <c r="G10" s="75">
        <v>79028625</v>
      </c>
      <c r="H10" s="36">
        <f t="shared" si="0"/>
        <v>-2951357</v>
      </c>
      <c r="I10" s="37">
        <f t="shared" si="1"/>
        <v>-3.8794203282904428E-2</v>
      </c>
      <c r="J10" s="45"/>
      <c r="K10" s="38">
        <f t="shared" si="2"/>
        <v>76077268</v>
      </c>
      <c r="L10" s="38">
        <f t="shared" si="3"/>
        <v>79028625</v>
      </c>
      <c r="M10" s="39">
        <f t="shared" si="4"/>
        <v>548712.66240000003</v>
      </c>
      <c r="N10" s="39"/>
      <c r="O10" s="39">
        <f t="shared" si="5"/>
        <v>605423.02</v>
      </c>
      <c r="P10" s="50"/>
      <c r="Q10" s="40">
        <f t="shared" si="6"/>
        <v>-56710.357599999988</v>
      </c>
      <c r="R10" s="41">
        <f t="shared" si="7"/>
        <v>-0.10335164738491009</v>
      </c>
    </row>
    <row r="11" spans="1:18" s="42" customFormat="1">
      <c r="A11" s="35">
        <v>13</v>
      </c>
      <c r="B11" s="14" t="s">
        <v>25</v>
      </c>
      <c r="C11" s="14" t="s">
        <v>220</v>
      </c>
      <c r="D11" s="69" t="s">
        <v>282</v>
      </c>
      <c r="E11" s="14" t="s">
        <v>251</v>
      </c>
      <c r="F11" s="75">
        <v>51344789</v>
      </c>
      <c r="G11" s="75">
        <v>61662819</v>
      </c>
      <c r="H11" s="36">
        <f t="shared" si="0"/>
        <v>-10318030</v>
      </c>
      <c r="I11" s="37">
        <f t="shared" si="1"/>
        <v>-0.20095573866317767</v>
      </c>
      <c r="J11" s="45"/>
      <c r="K11" s="38">
        <f t="shared" si="2"/>
        <v>51344789</v>
      </c>
      <c r="L11" s="38">
        <f t="shared" si="3"/>
        <v>61662819</v>
      </c>
      <c r="M11" s="39">
        <f t="shared" si="4"/>
        <v>306334.36819999997</v>
      </c>
      <c r="N11" s="39"/>
      <c r="O11" s="39">
        <f t="shared" si="5"/>
        <v>431764.96</v>
      </c>
      <c r="P11" s="50"/>
      <c r="Q11" s="40">
        <f t="shared" si="6"/>
        <v>-125430.59180000005</v>
      </c>
      <c r="R11" s="41">
        <f t="shared" si="7"/>
        <v>-0.40945647900045201</v>
      </c>
    </row>
    <row r="12" spans="1:18" s="42" customFormat="1">
      <c r="A12" s="35">
        <v>13</v>
      </c>
      <c r="B12" s="14" t="s">
        <v>27</v>
      </c>
      <c r="C12" s="14" t="s">
        <v>221</v>
      </c>
      <c r="D12" s="69" t="s">
        <v>283</v>
      </c>
      <c r="E12" s="14" t="s">
        <v>252</v>
      </c>
      <c r="F12" s="75">
        <v>90937473</v>
      </c>
      <c r="G12" s="75">
        <v>88946047</v>
      </c>
      <c r="H12" s="36">
        <f t="shared" si="0"/>
        <v>1991426</v>
      </c>
      <c r="I12" s="37">
        <f t="shared" si="1"/>
        <v>2.1898849113610185E-2</v>
      </c>
      <c r="J12" s="45"/>
      <c r="K12" s="38">
        <f t="shared" si="2"/>
        <v>90937473</v>
      </c>
      <c r="L12" s="38">
        <f t="shared" si="3"/>
        <v>88946047</v>
      </c>
      <c r="M12" s="39">
        <f t="shared" si="4"/>
        <v>694342.67139999999</v>
      </c>
      <c r="N12" s="39"/>
      <c r="O12" s="39">
        <f t="shared" si="5"/>
        <v>713471.53799999994</v>
      </c>
      <c r="P12" s="50"/>
      <c r="Q12" s="40">
        <f t="shared" si="6"/>
        <v>-19128.86659999995</v>
      </c>
      <c r="R12" s="41">
        <f t="shared" si="7"/>
        <v>-2.7549605386387288E-2</v>
      </c>
    </row>
    <row r="13" spans="1:18" s="42" customFormat="1">
      <c r="A13" s="35">
        <v>13</v>
      </c>
      <c r="B13" s="14" t="s">
        <v>18</v>
      </c>
      <c r="C13" s="14" t="s">
        <v>222</v>
      </c>
      <c r="D13" s="69" t="s">
        <v>284</v>
      </c>
      <c r="E13" s="14" t="s">
        <v>253</v>
      </c>
      <c r="F13" s="75">
        <v>81564594</v>
      </c>
      <c r="G13" s="75">
        <v>40768919</v>
      </c>
      <c r="H13" s="36">
        <f t="shared" si="0"/>
        <v>40795675</v>
      </c>
      <c r="I13" s="37">
        <f t="shared" si="1"/>
        <v>0.50016401724503157</v>
      </c>
      <c r="J13" s="45"/>
      <c r="K13" s="38">
        <f t="shared" si="2"/>
        <v>81564594</v>
      </c>
      <c r="L13" s="38">
        <f t="shared" si="3"/>
        <v>40768919</v>
      </c>
      <c r="M13" s="39">
        <f t="shared" si="4"/>
        <v>602488.45719999995</v>
      </c>
      <c r="N13" s="39"/>
      <c r="O13" s="39">
        <f t="shared" si="5"/>
        <v>222825.96</v>
      </c>
      <c r="P13" s="50"/>
      <c r="Q13" s="40">
        <f t="shared" si="6"/>
        <v>379662.49719999998</v>
      </c>
      <c r="R13" s="41">
        <f t="shared" si="7"/>
        <v>0.63015729623176586</v>
      </c>
    </row>
    <row r="14" spans="1:18" s="42" customFormat="1">
      <c r="A14" s="35">
        <v>1</v>
      </c>
      <c r="B14" s="14" t="s">
        <v>2</v>
      </c>
      <c r="C14" s="14" t="s">
        <v>223</v>
      </c>
      <c r="D14" s="69" t="s">
        <v>285</v>
      </c>
      <c r="E14" s="14" t="s">
        <v>254</v>
      </c>
      <c r="F14" s="75">
        <v>98511369</v>
      </c>
      <c r="G14" s="75">
        <v>82764907</v>
      </c>
      <c r="H14" s="36">
        <f t="shared" si="0"/>
        <v>15746462</v>
      </c>
      <c r="I14" s="37">
        <f t="shared" si="1"/>
        <v>0.15984410895761686</v>
      </c>
      <c r="J14" s="46"/>
      <c r="K14" s="38">
        <f t="shared" si="2"/>
        <v>98511369</v>
      </c>
      <c r="L14" s="38">
        <f t="shared" si="3"/>
        <v>82764907</v>
      </c>
      <c r="M14" s="39">
        <f t="shared" si="4"/>
        <v>779469.65977000003</v>
      </c>
      <c r="N14" s="39"/>
      <c r="O14" s="39">
        <f t="shared" si="5"/>
        <v>642785.84</v>
      </c>
      <c r="P14" s="50"/>
      <c r="Q14" s="40">
        <f t="shared" si="6"/>
        <v>136683.81977000006</v>
      </c>
      <c r="R14" s="41">
        <f t="shared" si="7"/>
        <v>0.17535489426276285</v>
      </c>
    </row>
    <row r="15" spans="1:18" s="42" customFormat="1">
      <c r="A15" s="35">
        <v>13</v>
      </c>
      <c r="B15" s="14" t="s">
        <v>29</v>
      </c>
      <c r="C15" s="14" t="s">
        <v>224</v>
      </c>
      <c r="D15" s="69" t="s">
        <v>286</v>
      </c>
      <c r="E15" s="14" t="s">
        <v>255</v>
      </c>
      <c r="F15" s="75">
        <v>98002366</v>
      </c>
      <c r="G15" s="75">
        <v>90007826</v>
      </c>
      <c r="H15" s="57">
        <f t="shared" si="0"/>
        <v>7994540</v>
      </c>
      <c r="I15" s="58">
        <f t="shared" si="1"/>
        <v>8.1574969322679408E-2</v>
      </c>
      <c r="J15" s="67"/>
      <c r="K15" s="60">
        <f t="shared" si="2"/>
        <v>98002366</v>
      </c>
      <c r="L15" s="60">
        <f t="shared" si="3"/>
        <v>90007826</v>
      </c>
      <c r="M15" s="61">
        <f t="shared" si="4"/>
        <v>773651.75547999993</v>
      </c>
      <c r="N15" s="61"/>
      <c r="O15" s="61">
        <f t="shared" si="5"/>
        <v>726212.88599999994</v>
      </c>
      <c r="P15" s="62"/>
      <c r="Q15" s="63">
        <f t="shared" si="6"/>
        <v>47438.869479999994</v>
      </c>
      <c r="R15" s="64">
        <f t="shared" si="7"/>
        <v>6.131811780168106E-2</v>
      </c>
    </row>
    <row r="16" spans="1:18" s="42" customFormat="1">
      <c r="A16" s="35">
        <v>13</v>
      </c>
      <c r="B16" s="14" t="s">
        <v>3</v>
      </c>
      <c r="C16" s="14" t="s">
        <v>225</v>
      </c>
      <c r="D16" s="69" t="s">
        <v>287</v>
      </c>
      <c r="E16" s="14" t="s">
        <v>256</v>
      </c>
      <c r="F16" s="75">
        <v>121814271</v>
      </c>
      <c r="G16" s="75">
        <v>120265533</v>
      </c>
      <c r="H16" s="36">
        <f t="shared" si="0"/>
        <v>1548738</v>
      </c>
      <c r="I16" s="37">
        <f t="shared" si="1"/>
        <v>1.271392906008525E-2</v>
      </c>
      <c r="J16" s="45"/>
      <c r="K16" s="38">
        <f t="shared" si="2"/>
        <v>121814271</v>
      </c>
      <c r="L16" s="38">
        <f t="shared" si="3"/>
        <v>120265533</v>
      </c>
      <c r="M16" s="39">
        <f t="shared" si="4"/>
        <v>1045821.8296299999</v>
      </c>
      <c r="N16" s="39"/>
      <c r="O16" s="39">
        <f t="shared" si="5"/>
        <v>1089305.3700000001</v>
      </c>
      <c r="P16" s="50"/>
      <c r="Q16" s="40">
        <f t="shared" si="6"/>
        <v>-43483.540370000177</v>
      </c>
      <c r="R16" s="41">
        <f t="shared" si="7"/>
        <v>-4.1578344549744406E-2</v>
      </c>
    </row>
    <row r="17" spans="1:18" s="42" customFormat="1">
      <c r="A17" s="35">
        <v>4</v>
      </c>
      <c r="B17" s="14" t="s">
        <v>4</v>
      </c>
      <c r="C17" s="14" t="s">
        <v>226</v>
      </c>
      <c r="D17" s="69" t="s">
        <v>288</v>
      </c>
      <c r="E17" s="14" t="s">
        <v>257</v>
      </c>
      <c r="F17" s="75">
        <v>86025913</v>
      </c>
      <c r="G17" s="75">
        <v>80422623</v>
      </c>
      <c r="H17" s="57">
        <f t="shared" si="0"/>
        <v>5603290</v>
      </c>
      <c r="I17" s="58">
        <f t="shared" si="1"/>
        <v>6.5134908826832219E-2</v>
      </c>
      <c r="J17" s="59"/>
      <c r="K17" s="60">
        <f t="shared" si="2"/>
        <v>86025913</v>
      </c>
      <c r="L17" s="60">
        <f t="shared" si="3"/>
        <v>80422623</v>
      </c>
      <c r="M17" s="61">
        <f t="shared" si="4"/>
        <v>646209.38339999993</v>
      </c>
      <c r="N17" s="61"/>
      <c r="O17" s="61">
        <f t="shared" si="5"/>
        <v>619363</v>
      </c>
      <c r="P17" s="62"/>
      <c r="Q17" s="63">
        <f t="shared" si="6"/>
        <v>26846.383399999933</v>
      </c>
      <c r="R17" s="64">
        <f t="shared" si="7"/>
        <v>4.1544403547266628E-2</v>
      </c>
    </row>
    <row r="18" spans="1:18" s="42" customFormat="1">
      <c r="A18" s="35">
        <v>13</v>
      </c>
      <c r="B18" s="14" t="s">
        <v>52</v>
      </c>
      <c r="C18" s="14" t="s">
        <v>227</v>
      </c>
      <c r="D18" s="69" t="s">
        <v>289</v>
      </c>
      <c r="E18" s="14" t="s">
        <v>258</v>
      </c>
      <c r="F18" s="75">
        <v>172178245</v>
      </c>
      <c r="G18" s="75">
        <v>181541603</v>
      </c>
      <c r="H18" s="36">
        <f t="shared" si="0"/>
        <v>-9363358</v>
      </c>
      <c r="I18" s="37">
        <f t="shared" si="1"/>
        <v>-5.4381771634389696E-2</v>
      </c>
      <c r="J18" s="45"/>
      <c r="K18" s="38">
        <f t="shared" si="2"/>
        <v>172178245</v>
      </c>
      <c r="L18" s="38">
        <f t="shared" si="3"/>
        <v>181541603</v>
      </c>
      <c r="M18" s="39">
        <f t="shared" si="4"/>
        <v>1621482.0524499998</v>
      </c>
      <c r="N18" s="39"/>
      <c r="O18" s="39">
        <f t="shared" si="5"/>
        <v>1824618.21</v>
      </c>
      <c r="P18" s="50"/>
      <c r="Q18" s="40">
        <f t="shared" si="6"/>
        <v>-203136.15755000012</v>
      </c>
      <c r="R18" s="41">
        <f t="shared" si="7"/>
        <v>-0.12527807954646719</v>
      </c>
    </row>
    <row r="19" spans="1:18" s="42" customFormat="1">
      <c r="A19" s="35">
        <v>13</v>
      </c>
      <c r="B19" s="14" t="s">
        <v>5</v>
      </c>
      <c r="C19" s="14" t="s">
        <v>228</v>
      </c>
      <c r="D19" s="69" t="s">
        <v>290</v>
      </c>
      <c r="E19" s="14" t="s">
        <v>259</v>
      </c>
      <c r="F19" s="75">
        <v>1199011542</v>
      </c>
      <c r="G19" s="75">
        <v>1008781704</v>
      </c>
      <c r="H19" s="36">
        <f t="shared" si="0"/>
        <v>190229838</v>
      </c>
      <c r="I19" s="37">
        <f t="shared" si="1"/>
        <v>0.15865555195798106</v>
      </c>
      <c r="J19" s="45"/>
      <c r="K19" s="38">
        <f t="shared" si="2"/>
        <v>1199011542</v>
      </c>
      <c r="L19" s="38">
        <f t="shared" si="3"/>
        <v>1008781704</v>
      </c>
      <c r="M19" s="39">
        <f t="shared" si="4"/>
        <v>13358186.637159999</v>
      </c>
      <c r="N19" s="39"/>
      <c r="O19" s="39">
        <f t="shared" si="5"/>
        <v>11751499.422</v>
      </c>
      <c r="P19" s="50"/>
      <c r="Q19" s="40">
        <f t="shared" si="6"/>
        <v>1606687.2151599992</v>
      </c>
      <c r="R19" s="41">
        <f t="shared" si="7"/>
        <v>0.1202773444331503</v>
      </c>
    </row>
    <row r="20" spans="1:18" s="42" customFormat="1">
      <c r="A20" s="35">
        <v>13</v>
      </c>
      <c r="B20" s="14" t="s">
        <v>6</v>
      </c>
      <c r="C20" s="14" t="s">
        <v>229</v>
      </c>
      <c r="D20" s="69" t="s">
        <v>291</v>
      </c>
      <c r="E20" s="14" t="s">
        <v>260</v>
      </c>
      <c r="F20" s="75">
        <v>75383721</v>
      </c>
      <c r="G20" s="75">
        <v>81758477</v>
      </c>
      <c r="H20" s="36">
        <f t="shared" si="0"/>
        <v>-6374756</v>
      </c>
      <c r="I20" s="37">
        <f t="shared" si="1"/>
        <v>-8.4564093088479939E-2</v>
      </c>
      <c r="J20" s="45"/>
      <c r="K20" s="38">
        <f t="shared" si="2"/>
        <v>75383721</v>
      </c>
      <c r="L20" s="38">
        <f t="shared" si="3"/>
        <v>81758477</v>
      </c>
      <c r="M20" s="39">
        <f t="shared" si="4"/>
        <v>541915.90179999999</v>
      </c>
      <c r="N20" s="39"/>
      <c r="O20" s="39">
        <f t="shared" si="5"/>
        <v>632721.54</v>
      </c>
      <c r="P20" s="50"/>
      <c r="Q20" s="40">
        <f t="shared" si="6"/>
        <v>-90805.638200000045</v>
      </c>
      <c r="R20" s="41">
        <f t="shared" si="7"/>
        <v>-0.16756407755960789</v>
      </c>
    </row>
    <row r="21" spans="1:18" s="20" customFormat="1">
      <c r="A21" s="77">
        <v>13</v>
      </c>
      <c r="B21" s="14" t="s">
        <v>7</v>
      </c>
      <c r="C21" s="14" t="s">
        <v>230</v>
      </c>
      <c r="D21" s="69" t="s">
        <v>292</v>
      </c>
      <c r="E21" s="14" t="s">
        <v>261</v>
      </c>
      <c r="F21" s="75">
        <v>82528624</v>
      </c>
      <c r="G21" s="75">
        <v>70110362</v>
      </c>
      <c r="H21" s="57">
        <f t="shared" si="0"/>
        <v>12418262</v>
      </c>
      <c r="I21" s="58">
        <f t="shared" si="1"/>
        <v>0.15047218041585184</v>
      </c>
      <c r="J21" s="59"/>
      <c r="K21" s="60">
        <f t="shared" si="2"/>
        <v>82528624</v>
      </c>
      <c r="L21" s="60">
        <f t="shared" si="3"/>
        <v>70110362</v>
      </c>
      <c r="M21" s="61">
        <f t="shared" si="4"/>
        <v>611935.95120000001</v>
      </c>
      <c r="N21" s="61"/>
      <c r="O21" s="61">
        <f t="shared" si="5"/>
        <v>516240.39</v>
      </c>
      <c r="P21" s="62"/>
      <c r="Q21" s="63">
        <f t="shared" si="6"/>
        <v>95695.561199999996</v>
      </c>
      <c r="R21" s="64">
        <f t="shared" si="7"/>
        <v>0.15638166218595595</v>
      </c>
    </row>
    <row r="22" spans="1:18" s="20" customFormat="1">
      <c r="A22" s="77">
        <v>13</v>
      </c>
      <c r="B22" s="14" t="s">
        <v>8</v>
      </c>
      <c r="C22" s="14" t="s">
        <v>231</v>
      </c>
      <c r="D22" s="69" t="s">
        <v>293</v>
      </c>
      <c r="E22" s="14" t="s">
        <v>262</v>
      </c>
      <c r="F22" s="75">
        <v>225499090</v>
      </c>
      <c r="G22" s="75">
        <v>245802516</v>
      </c>
      <c r="H22" s="57">
        <f t="shared" si="0"/>
        <v>-20303426</v>
      </c>
      <c r="I22" s="58">
        <f t="shared" si="1"/>
        <v>-9.00377291988185E-2</v>
      </c>
      <c r="J22" s="59"/>
      <c r="K22" s="60">
        <f t="shared" si="2"/>
        <v>225499090</v>
      </c>
      <c r="L22" s="60">
        <f t="shared" si="3"/>
        <v>245802516</v>
      </c>
      <c r="M22" s="61">
        <f t="shared" si="4"/>
        <v>2230939.3108000001</v>
      </c>
      <c r="N22" s="61"/>
      <c r="O22" s="61">
        <f t="shared" si="5"/>
        <v>2595749.1660000002</v>
      </c>
      <c r="P22" s="62"/>
      <c r="Q22" s="63">
        <f t="shared" si="6"/>
        <v>-364809.85520000011</v>
      </c>
      <c r="R22" s="64">
        <f t="shared" si="7"/>
        <v>-0.16352298488531347</v>
      </c>
    </row>
    <row r="23" spans="1:18" s="20" customFormat="1">
      <c r="A23" s="77">
        <v>13</v>
      </c>
      <c r="B23" s="14" t="s">
        <v>35</v>
      </c>
      <c r="C23" s="14" t="s">
        <v>232</v>
      </c>
      <c r="D23" s="69" t="s">
        <v>294</v>
      </c>
      <c r="E23" s="14" t="s">
        <v>263</v>
      </c>
      <c r="F23" s="75">
        <v>193186184</v>
      </c>
      <c r="G23" s="75">
        <v>159173016</v>
      </c>
      <c r="H23" s="57">
        <f t="shared" si="0"/>
        <v>34013168</v>
      </c>
      <c r="I23" s="58">
        <f t="shared" si="1"/>
        <v>0.17606418479698321</v>
      </c>
      <c r="J23" s="59"/>
      <c r="K23" s="60">
        <f t="shared" si="2"/>
        <v>193186184</v>
      </c>
      <c r="L23" s="60">
        <f t="shared" si="3"/>
        <v>159173016</v>
      </c>
      <c r="M23" s="61">
        <f t="shared" si="4"/>
        <v>1861602.79522</v>
      </c>
      <c r="N23" s="61"/>
      <c r="O23" s="61">
        <f t="shared" si="5"/>
        <v>1556195.166</v>
      </c>
      <c r="P23" s="62"/>
      <c r="Q23" s="63">
        <f t="shared" si="6"/>
        <v>305407.62922</v>
      </c>
      <c r="R23" s="64">
        <f t="shared" si="7"/>
        <v>0.16405627989181637</v>
      </c>
    </row>
    <row r="24" spans="1:18" s="20" customFormat="1">
      <c r="A24" s="77">
        <v>13</v>
      </c>
      <c r="B24" s="14" t="s">
        <v>53</v>
      </c>
      <c r="C24" s="14" t="s">
        <v>233</v>
      </c>
      <c r="D24" s="69" t="s">
        <v>295</v>
      </c>
      <c r="E24" s="14" t="s">
        <v>264</v>
      </c>
      <c r="F24" s="75">
        <v>305529350</v>
      </c>
      <c r="G24" s="75">
        <v>409249638</v>
      </c>
      <c r="H24" s="57">
        <f t="shared" si="0"/>
        <v>-103720288</v>
      </c>
      <c r="I24" s="58">
        <f t="shared" si="1"/>
        <v>-0.33947733008301822</v>
      </c>
      <c r="J24" s="59"/>
      <c r="K24" s="60">
        <f t="shared" si="2"/>
        <v>305529350</v>
      </c>
      <c r="L24" s="60">
        <f t="shared" si="3"/>
        <v>409249638</v>
      </c>
      <c r="M24" s="61">
        <f t="shared" si="4"/>
        <v>3145685.1825999999</v>
      </c>
      <c r="N24" s="61"/>
      <c r="O24" s="61">
        <f t="shared" si="5"/>
        <v>4557114.63</v>
      </c>
      <c r="P24" s="62"/>
      <c r="Q24" s="63">
        <f t="shared" si="6"/>
        <v>-1411429.4473999999</v>
      </c>
      <c r="R24" s="64">
        <f t="shared" si="7"/>
        <v>-0.44868744501425684</v>
      </c>
    </row>
    <row r="25" spans="1:18" s="20" customFormat="1">
      <c r="A25" s="77">
        <v>13</v>
      </c>
      <c r="B25" s="14" t="s">
        <v>36</v>
      </c>
      <c r="C25" s="14" t="s">
        <v>234</v>
      </c>
      <c r="D25" s="69" t="s">
        <v>296</v>
      </c>
      <c r="E25" s="14" t="s">
        <v>265</v>
      </c>
      <c r="F25" s="75">
        <v>58333631</v>
      </c>
      <c r="G25" s="75">
        <v>47780956</v>
      </c>
      <c r="H25" s="57">
        <f t="shared" si="0"/>
        <v>10552675</v>
      </c>
      <c r="I25" s="58">
        <f t="shared" si="1"/>
        <v>0.18090207688254481</v>
      </c>
      <c r="J25" s="59"/>
      <c r="K25" s="60">
        <f t="shared" si="2"/>
        <v>58333631</v>
      </c>
      <c r="L25" s="60">
        <f t="shared" si="3"/>
        <v>47780956</v>
      </c>
      <c r="M25" s="61">
        <f t="shared" si="4"/>
        <v>374825.01980000001</v>
      </c>
      <c r="N25" s="61"/>
      <c r="O25" s="61">
        <f t="shared" si="5"/>
        <v>292946.33</v>
      </c>
      <c r="P25" s="62"/>
      <c r="Q25" s="63">
        <f t="shared" si="6"/>
        <v>81878.689799999993</v>
      </c>
      <c r="R25" s="64">
        <f t="shared" si="7"/>
        <v>0.21844510231384506</v>
      </c>
    </row>
    <row r="26" spans="1:18" s="20" customFormat="1">
      <c r="A26" s="77">
        <v>13</v>
      </c>
      <c r="B26" s="14" t="s">
        <v>37</v>
      </c>
      <c r="C26" s="14" t="s">
        <v>235</v>
      </c>
      <c r="D26" s="69" t="s">
        <v>297</v>
      </c>
      <c r="E26" s="14" t="s">
        <v>266</v>
      </c>
      <c r="F26" s="75">
        <v>63625405</v>
      </c>
      <c r="G26" s="75">
        <v>58170156</v>
      </c>
      <c r="H26" s="57">
        <f t="shared" si="0"/>
        <v>5455249</v>
      </c>
      <c r="I26" s="58">
        <f t="shared" si="1"/>
        <v>8.5740106487337875E-2</v>
      </c>
      <c r="J26" s="59"/>
      <c r="K26" s="60">
        <f t="shared" si="2"/>
        <v>63625405</v>
      </c>
      <c r="L26" s="60">
        <f t="shared" si="3"/>
        <v>58170156</v>
      </c>
      <c r="M26" s="61">
        <f t="shared" si="4"/>
        <v>426684.40499999997</v>
      </c>
      <c r="N26" s="61"/>
      <c r="O26" s="61">
        <f t="shared" si="5"/>
        <v>396838.33</v>
      </c>
      <c r="P26" s="62"/>
      <c r="Q26" s="63">
        <f t="shared" si="6"/>
        <v>29846.074999999953</v>
      </c>
      <c r="R26" s="64">
        <f t="shared" si="7"/>
        <v>6.9948830213281354E-2</v>
      </c>
    </row>
    <row r="27" spans="1:18" s="20" customFormat="1">
      <c r="A27" s="77">
        <v>10</v>
      </c>
      <c r="B27" s="14" t="s">
        <v>9</v>
      </c>
      <c r="C27" s="14" t="s">
        <v>236</v>
      </c>
      <c r="D27" s="69" t="s">
        <v>298</v>
      </c>
      <c r="E27" s="14" t="s">
        <v>267</v>
      </c>
      <c r="F27" s="75">
        <v>99224980</v>
      </c>
      <c r="G27" s="75">
        <v>90083151</v>
      </c>
      <c r="H27" s="57">
        <f t="shared" si="0"/>
        <v>9141829</v>
      </c>
      <c r="I27" s="58">
        <f t="shared" si="1"/>
        <v>9.2132334015083708E-2</v>
      </c>
      <c r="J27" s="59"/>
      <c r="K27" s="60">
        <f t="shared" si="2"/>
        <v>99224980</v>
      </c>
      <c r="L27" s="60">
        <f t="shared" si="3"/>
        <v>90083151</v>
      </c>
      <c r="M27" s="61">
        <f t="shared" si="4"/>
        <v>787626.23349999997</v>
      </c>
      <c r="N27" s="61"/>
      <c r="O27" s="61">
        <f t="shared" si="5"/>
        <v>727116.78599999996</v>
      </c>
      <c r="P27" s="62"/>
      <c r="Q27" s="63">
        <f t="shared" si="6"/>
        <v>60509.447500000009</v>
      </c>
      <c r="R27" s="64">
        <f t="shared" si="7"/>
        <v>7.682507885893064E-2</v>
      </c>
    </row>
    <row r="28" spans="1:18" s="20" customFormat="1">
      <c r="A28" s="77">
        <v>12</v>
      </c>
      <c r="B28" s="14" t="s">
        <v>10</v>
      </c>
      <c r="C28" s="14" t="s">
        <v>237</v>
      </c>
      <c r="D28" s="69" t="s">
        <v>299</v>
      </c>
      <c r="E28" s="14" t="s">
        <v>268</v>
      </c>
      <c r="F28" s="75">
        <v>117363009</v>
      </c>
      <c r="G28" s="75">
        <v>127833411</v>
      </c>
      <c r="H28" s="57">
        <f t="shared" si="0"/>
        <v>-10470402</v>
      </c>
      <c r="I28" s="58">
        <f t="shared" si="1"/>
        <v>-8.9213816936135309E-2</v>
      </c>
      <c r="J28" s="59"/>
      <c r="K28" s="60">
        <f t="shared" si="2"/>
        <v>117363009</v>
      </c>
      <c r="L28" s="60">
        <f t="shared" si="3"/>
        <v>127833411</v>
      </c>
      <c r="M28" s="61">
        <f t="shared" si="4"/>
        <v>994943.90497000003</v>
      </c>
      <c r="N28" s="61"/>
      <c r="O28" s="61">
        <f t="shared" si="5"/>
        <v>1180119.906</v>
      </c>
      <c r="P28" s="62"/>
      <c r="Q28" s="63">
        <f t="shared" si="6"/>
        <v>-185176.00102999993</v>
      </c>
      <c r="R28" s="64">
        <f t="shared" si="7"/>
        <v>-0.18611702640219052</v>
      </c>
    </row>
    <row r="29" spans="1:18" s="20" customFormat="1">
      <c r="A29" s="77">
        <v>6</v>
      </c>
      <c r="B29" s="14" t="s">
        <v>11</v>
      </c>
      <c r="C29" s="14" t="s">
        <v>238</v>
      </c>
      <c r="D29" s="69" t="s">
        <v>300</v>
      </c>
      <c r="E29" s="14" t="s">
        <v>269</v>
      </c>
      <c r="F29" s="75">
        <v>63474179</v>
      </c>
      <c r="G29" s="75">
        <v>63441444</v>
      </c>
      <c r="H29" s="57">
        <f t="shared" si="0"/>
        <v>32735</v>
      </c>
      <c r="I29" s="58">
        <f t="shared" si="1"/>
        <v>5.1572151882421354E-4</v>
      </c>
      <c r="J29" s="59"/>
      <c r="K29" s="60">
        <f t="shared" si="2"/>
        <v>63474179</v>
      </c>
      <c r="L29" s="60">
        <f t="shared" si="3"/>
        <v>63441444</v>
      </c>
      <c r="M29" s="61">
        <f t="shared" si="4"/>
        <v>425202.39019999997</v>
      </c>
      <c r="N29" s="61"/>
      <c r="O29" s="61">
        <f t="shared" si="5"/>
        <v>449551.21</v>
      </c>
      <c r="P29" s="62"/>
      <c r="Q29" s="63">
        <f t="shared" si="6"/>
        <v>-24348.819800000056</v>
      </c>
      <c r="R29" s="64">
        <f t="shared" si="7"/>
        <v>-5.7264070854698756E-2</v>
      </c>
    </row>
    <row r="30" spans="1:18" s="20" customFormat="1">
      <c r="A30" s="77">
        <v>13</v>
      </c>
      <c r="B30" s="14" t="s">
        <v>40</v>
      </c>
      <c r="C30" s="14" t="s">
        <v>239</v>
      </c>
      <c r="D30" s="69" t="s">
        <v>301</v>
      </c>
      <c r="E30" s="14" t="s">
        <v>270</v>
      </c>
      <c r="F30" s="75">
        <v>66107690</v>
      </c>
      <c r="G30" s="75">
        <v>81180616</v>
      </c>
      <c r="H30" s="57">
        <f t="shared" si="0"/>
        <v>-15072926</v>
      </c>
      <c r="I30" s="58">
        <f t="shared" si="1"/>
        <v>-0.22800563746819771</v>
      </c>
      <c r="J30" s="59"/>
      <c r="K30" s="60">
        <f t="shared" si="2"/>
        <v>66107690</v>
      </c>
      <c r="L30" s="60">
        <f t="shared" si="3"/>
        <v>81180616</v>
      </c>
      <c r="M30" s="61">
        <f t="shared" si="4"/>
        <v>451010.79800000001</v>
      </c>
      <c r="N30" s="61"/>
      <c r="O30" s="61">
        <f t="shared" si="5"/>
        <v>626942.93000000005</v>
      </c>
      <c r="P30" s="62"/>
      <c r="Q30" s="63">
        <f t="shared" si="6"/>
        <v>-175932.13200000004</v>
      </c>
      <c r="R30" s="64">
        <f t="shared" si="7"/>
        <v>-0.39008407953904478</v>
      </c>
    </row>
    <row r="31" spans="1:18" s="20" customFormat="1">
      <c r="A31" s="77">
        <v>13</v>
      </c>
      <c r="B31" s="14" t="s">
        <v>42</v>
      </c>
      <c r="C31" s="14" t="s">
        <v>240</v>
      </c>
      <c r="D31" s="69" t="s">
        <v>302</v>
      </c>
      <c r="E31" s="14" t="s">
        <v>271</v>
      </c>
      <c r="F31" s="75">
        <v>62706117</v>
      </c>
      <c r="G31" s="75">
        <v>65735267</v>
      </c>
      <c r="H31" s="57">
        <f t="shared" si="0"/>
        <v>-3029150</v>
      </c>
      <c r="I31" s="58">
        <f t="shared" si="1"/>
        <v>-4.8307089402458134E-2</v>
      </c>
      <c r="J31" s="59"/>
      <c r="K31" s="60">
        <f t="shared" si="2"/>
        <v>62706117</v>
      </c>
      <c r="L31" s="60">
        <f t="shared" si="3"/>
        <v>65735267</v>
      </c>
      <c r="M31" s="61">
        <f t="shared" si="4"/>
        <v>417675.38260000001</v>
      </c>
      <c r="N31" s="61"/>
      <c r="O31" s="61">
        <f t="shared" si="5"/>
        <v>472489.44</v>
      </c>
      <c r="P31" s="62"/>
      <c r="Q31" s="63">
        <f t="shared" si="6"/>
        <v>-54814.057399999991</v>
      </c>
      <c r="R31" s="64">
        <f t="shared" si="7"/>
        <v>-0.13123602607074014</v>
      </c>
    </row>
    <row r="32" spans="1:18" s="20" customFormat="1">
      <c r="A32" s="77">
        <v>13</v>
      </c>
      <c r="B32" s="14" t="s">
        <v>19</v>
      </c>
      <c r="C32" s="14" t="s">
        <v>241</v>
      </c>
      <c r="D32" s="69" t="s">
        <v>303</v>
      </c>
      <c r="E32" s="14" t="s">
        <v>272</v>
      </c>
      <c r="F32" s="75">
        <v>75082722</v>
      </c>
      <c r="G32" s="75">
        <v>84717608</v>
      </c>
      <c r="H32" s="57">
        <f t="shared" si="0"/>
        <v>-9634886</v>
      </c>
      <c r="I32" s="58">
        <f t="shared" si="1"/>
        <v>-0.12832361085683602</v>
      </c>
      <c r="J32" s="59"/>
      <c r="K32" s="60">
        <f t="shared" si="2"/>
        <v>75082722</v>
      </c>
      <c r="L32" s="60">
        <f t="shared" si="3"/>
        <v>84717608</v>
      </c>
      <c r="M32" s="61">
        <f t="shared" si="4"/>
        <v>538966.11159999995</v>
      </c>
      <c r="N32" s="61"/>
      <c r="O32" s="61">
        <f t="shared" si="5"/>
        <v>662730.27</v>
      </c>
      <c r="P32" s="62"/>
      <c r="Q32" s="63">
        <f t="shared" si="6"/>
        <v>-123764.15840000007</v>
      </c>
      <c r="R32" s="64">
        <f t="shared" si="7"/>
        <v>-0.22963254226242169</v>
      </c>
    </row>
    <row r="33" spans="1:18">
      <c r="A33" s="77">
        <v>14</v>
      </c>
      <c r="B33" s="14" t="s">
        <v>44</v>
      </c>
      <c r="C33" s="14" t="s">
        <v>242</v>
      </c>
      <c r="D33" s="69" t="s">
        <v>304</v>
      </c>
      <c r="E33" s="14" t="s">
        <v>273</v>
      </c>
      <c r="F33" s="75">
        <v>97768071</v>
      </c>
      <c r="G33" s="75">
        <v>110908620</v>
      </c>
      <c r="H33" s="57">
        <f t="shared" si="0"/>
        <v>-13140549</v>
      </c>
      <c r="I33" s="58">
        <f t="shared" si="1"/>
        <v>-0.13440532134463407</v>
      </c>
      <c r="J33" s="59"/>
      <c r="K33" s="60">
        <f t="shared" si="2"/>
        <v>97768071</v>
      </c>
      <c r="L33" s="60">
        <f t="shared" si="3"/>
        <v>110908620</v>
      </c>
      <c r="M33" s="61">
        <f t="shared" si="4"/>
        <v>770973.76362999994</v>
      </c>
      <c r="N33" s="61"/>
      <c r="O33" s="61">
        <f t="shared" si="5"/>
        <v>977022.41399999999</v>
      </c>
      <c r="P33" s="62"/>
      <c r="Q33" s="63">
        <f t="shared" si="6"/>
        <v>-206048.65037000005</v>
      </c>
      <c r="R33" s="64">
        <f t="shared" si="7"/>
        <v>-0.26725766827635566</v>
      </c>
    </row>
    <row r="34" spans="1:18" s="20" customFormat="1">
      <c r="A34" s="77">
        <v>4</v>
      </c>
      <c r="B34" s="14" t="s">
        <v>45</v>
      </c>
      <c r="C34" s="14" t="s">
        <v>243</v>
      </c>
      <c r="D34" s="69" t="s">
        <v>305</v>
      </c>
      <c r="E34" s="14" t="s">
        <v>274</v>
      </c>
      <c r="F34" s="75">
        <v>28694350</v>
      </c>
      <c r="G34" s="75">
        <v>51314313</v>
      </c>
      <c r="H34" s="57">
        <f t="shared" si="0"/>
        <v>-22619963</v>
      </c>
      <c r="I34" s="58">
        <f t="shared" si="1"/>
        <v>-0.7883072103044676</v>
      </c>
      <c r="J34" s="59"/>
      <c r="K34" s="60">
        <f t="shared" si="2"/>
        <v>28694350</v>
      </c>
      <c r="L34" s="60">
        <f t="shared" si="3"/>
        <v>51314313</v>
      </c>
      <c r="M34" s="61">
        <f t="shared" si="4"/>
        <v>84360.065999999992</v>
      </c>
      <c r="N34" s="61"/>
      <c r="O34" s="61">
        <f t="shared" si="5"/>
        <v>328279.90000000002</v>
      </c>
      <c r="P34" s="62"/>
      <c r="Q34" s="63">
        <f t="shared" si="6"/>
        <v>-243919.83400000003</v>
      </c>
      <c r="R34" s="64">
        <f t="shared" si="7"/>
        <v>-2.8914135036357136</v>
      </c>
    </row>
    <row r="35" spans="1:18" s="20" customFormat="1">
      <c r="A35" s="77">
        <v>4</v>
      </c>
      <c r="B35" s="14" t="s">
        <v>12</v>
      </c>
      <c r="C35" s="14" t="s">
        <v>244</v>
      </c>
      <c r="D35" s="69" t="s">
        <v>306</v>
      </c>
      <c r="E35" s="14" t="s">
        <v>275</v>
      </c>
      <c r="F35" s="75">
        <v>222997169</v>
      </c>
      <c r="G35" s="75">
        <v>217598834</v>
      </c>
      <c r="H35" s="57">
        <f t="shared" si="0"/>
        <v>5398335</v>
      </c>
      <c r="I35" s="58">
        <f t="shared" si="1"/>
        <v>2.4208087592358627E-2</v>
      </c>
      <c r="J35" s="59"/>
      <c r="K35" s="60">
        <f t="shared" si="2"/>
        <v>222997169</v>
      </c>
      <c r="L35" s="60">
        <f t="shared" si="3"/>
        <v>217598834</v>
      </c>
      <c r="M35" s="61">
        <f t="shared" si="4"/>
        <v>2202342.3537699999</v>
      </c>
      <c r="N35" s="61"/>
      <c r="O35" s="61">
        <f t="shared" si="5"/>
        <v>2257304.9819999998</v>
      </c>
      <c r="P35" s="62"/>
      <c r="Q35" s="63">
        <f t="shared" si="6"/>
        <v>-54962.628229999915</v>
      </c>
      <c r="R35" s="64">
        <f t="shared" si="7"/>
        <v>-2.4956441552292707E-2</v>
      </c>
    </row>
    <row r="36" spans="1:18" s="20" customFormat="1">
      <c r="A36" s="77">
        <v>13</v>
      </c>
      <c r="B36" s="14" t="s">
        <v>13</v>
      </c>
      <c r="C36" s="14" t="s">
        <v>245</v>
      </c>
      <c r="D36" s="69" t="s">
        <v>307</v>
      </c>
      <c r="E36" s="14" t="s">
        <v>276</v>
      </c>
      <c r="F36" s="75">
        <v>615208135</v>
      </c>
      <c r="G36" s="75">
        <v>669633798</v>
      </c>
      <c r="H36" s="57">
        <f t="shared" si="0"/>
        <v>-54425663</v>
      </c>
      <c r="I36" s="58">
        <f t="shared" si="1"/>
        <v>-8.8467073017491876E-2</v>
      </c>
      <c r="J36" s="59"/>
      <c r="K36" s="60">
        <f t="shared" si="2"/>
        <v>615208135</v>
      </c>
      <c r="L36" s="60">
        <f t="shared" si="3"/>
        <v>669633798</v>
      </c>
      <c r="M36" s="61">
        <f t="shared" si="4"/>
        <v>6685313.6951499991</v>
      </c>
      <c r="N36" s="61"/>
      <c r="O36" s="61">
        <f t="shared" si="5"/>
        <v>7681724.5499999998</v>
      </c>
      <c r="P36" s="62"/>
      <c r="Q36" s="63">
        <f t="shared" si="6"/>
        <v>-996410.8548500007</v>
      </c>
      <c r="R36" s="64">
        <f t="shared" si="7"/>
        <v>-0.14904474199510909</v>
      </c>
    </row>
    <row r="37" spans="1:18" s="20" customFormat="1" hidden="1" outlineLevel="1">
      <c r="A37" s="66"/>
      <c r="B37" s="56"/>
      <c r="C37" s="55"/>
      <c r="D37" s="55"/>
      <c r="E37" s="55"/>
      <c r="F37" s="57"/>
      <c r="G37" s="57"/>
      <c r="H37" s="57"/>
      <c r="I37" s="58"/>
      <c r="J37" s="59"/>
      <c r="K37" s="60"/>
      <c r="L37" s="60"/>
      <c r="M37" s="61"/>
      <c r="N37" s="61"/>
      <c r="O37" s="61"/>
      <c r="P37" s="62"/>
      <c r="Q37" s="63"/>
      <c r="R37" s="64"/>
    </row>
    <row r="38" spans="1:18" s="20" customFormat="1" hidden="1" outlineLevel="1">
      <c r="A38" s="66"/>
      <c r="B38" s="56"/>
      <c r="C38" s="55"/>
      <c r="D38" s="55"/>
      <c r="E38" s="55"/>
      <c r="F38" s="57"/>
      <c r="G38" s="57"/>
      <c r="H38" s="57"/>
      <c r="I38" s="58"/>
      <c r="J38" s="59"/>
      <c r="K38" s="60"/>
      <c r="L38" s="60"/>
      <c r="M38" s="61"/>
      <c r="N38" s="61"/>
      <c r="O38" s="61"/>
      <c r="P38" s="62"/>
      <c r="Q38" s="63"/>
      <c r="R38" s="64"/>
    </row>
    <row r="39" spans="1:18" s="20" customFormat="1" hidden="1" outlineLevel="1">
      <c r="A39" s="66"/>
      <c r="B39" s="56"/>
      <c r="C39" s="55"/>
      <c r="D39" s="55"/>
      <c r="E39" s="55"/>
      <c r="F39" s="57"/>
      <c r="G39" s="57"/>
      <c r="H39" s="57"/>
      <c r="I39" s="58"/>
      <c r="J39" s="59"/>
      <c r="K39" s="60"/>
      <c r="L39" s="60"/>
      <c r="M39" s="61"/>
      <c r="N39" s="61"/>
      <c r="O39" s="61"/>
      <c r="P39" s="62"/>
      <c r="Q39" s="63"/>
      <c r="R39" s="64"/>
    </row>
    <row r="40" spans="1:18" s="20" customFormat="1" hidden="1" outlineLevel="1">
      <c r="A40" s="66"/>
      <c r="B40" s="56"/>
      <c r="C40" s="55"/>
      <c r="D40" s="55"/>
      <c r="E40" s="55"/>
      <c r="F40" s="57"/>
      <c r="G40" s="57"/>
      <c r="H40" s="57"/>
      <c r="I40" s="58"/>
      <c r="J40" s="59"/>
      <c r="K40" s="60"/>
      <c r="L40" s="60"/>
      <c r="M40" s="61"/>
      <c r="N40" s="61"/>
      <c r="O40" s="61"/>
      <c r="P40" s="62"/>
      <c r="Q40" s="63"/>
      <c r="R40" s="64"/>
    </row>
    <row r="41" spans="1:18" hidden="1" outlineLevel="1">
      <c r="A41" s="66"/>
      <c r="B41" s="56"/>
      <c r="C41" s="55"/>
      <c r="D41" s="55"/>
      <c r="E41" s="55"/>
      <c r="F41" s="57"/>
      <c r="G41" s="57"/>
      <c r="H41" s="57"/>
      <c r="I41" s="58"/>
      <c r="J41" s="59"/>
      <c r="K41" s="60"/>
      <c r="L41" s="60"/>
      <c r="M41" s="61"/>
      <c r="N41" s="61"/>
      <c r="O41" s="61"/>
      <c r="P41" s="62"/>
      <c r="Q41" s="63"/>
      <c r="R41" s="64"/>
    </row>
    <row r="42" spans="1:18" hidden="1" outlineLevel="1">
      <c r="A42" s="66"/>
      <c r="B42" s="56"/>
      <c r="C42" s="55"/>
      <c r="D42" s="55"/>
      <c r="E42" s="55"/>
      <c r="F42" s="57"/>
      <c r="G42" s="57"/>
      <c r="H42" s="57"/>
      <c r="I42" s="58"/>
      <c r="J42" s="59"/>
      <c r="K42" s="60"/>
      <c r="L42" s="60"/>
      <c r="M42" s="61"/>
      <c r="N42" s="61"/>
      <c r="O42" s="61"/>
      <c r="P42" s="62"/>
      <c r="Q42" s="63"/>
      <c r="R42" s="64"/>
    </row>
    <row r="43" spans="1:18" hidden="1" outlineLevel="1">
      <c r="A43" s="66"/>
      <c r="B43" s="56"/>
      <c r="C43" s="55"/>
      <c r="D43" s="55"/>
      <c r="E43" s="55"/>
      <c r="F43" s="57"/>
      <c r="G43" s="57"/>
      <c r="H43" s="57"/>
      <c r="I43" s="58"/>
      <c r="J43" s="59"/>
      <c r="K43" s="60"/>
      <c r="L43" s="60"/>
      <c r="M43" s="61"/>
      <c r="N43" s="61"/>
      <c r="O43" s="61"/>
      <c r="P43" s="62"/>
      <c r="Q43" s="63"/>
      <c r="R43" s="64"/>
    </row>
    <row r="44" spans="1:18" hidden="1" outlineLevel="1">
      <c r="A44" s="66"/>
      <c r="B44" s="56"/>
      <c r="C44" s="55"/>
      <c r="D44" s="55"/>
      <c r="E44" s="55"/>
      <c r="F44" s="57"/>
      <c r="G44" s="57"/>
      <c r="H44" s="57"/>
      <c r="I44" s="58"/>
      <c r="J44" s="59"/>
      <c r="K44" s="60"/>
      <c r="L44" s="60"/>
      <c r="M44" s="61"/>
      <c r="N44" s="61"/>
      <c r="O44" s="61"/>
      <c r="P44" s="62"/>
      <c r="Q44" s="63"/>
      <c r="R44" s="64"/>
    </row>
    <row r="45" spans="1:18" hidden="1" outlineLevel="1">
      <c r="A45" s="66"/>
      <c r="B45" s="56"/>
      <c r="C45" s="55"/>
      <c r="D45" s="55"/>
      <c r="E45" s="55"/>
      <c r="F45" s="57"/>
      <c r="G45" s="57"/>
      <c r="H45" s="57"/>
      <c r="I45" s="58"/>
      <c r="J45" s="59"/>
      <c r="K45" s="60"/>
      <c r="L45" s="60"/>
      <c r="M45" s="61"/>
      <c r="N45" s="61"/>
      <c r="O45" s="61"/>
      <c r="P45" s="62"/>
      <c r="Q45" s="63"/>
      <c r="R45" s="64"/>
    </row>
    <row r="46" spans="1:18" hidden="1" outlineLevel="1">
      <c r="A46" s="66"/>
      <c r="B46" s="56"/>
      <c r="C46" s="55"/>
      <c r="D46" s="55"/>
      <c r="E46" s="55"/>
      <c r="F46" s="57"/>
      <c r="G46" s="57"/>
      <c r="H46" s="57"/>
      <c r="I46" s="58"/>
      <c r="J46" s="59"/>
      <c r="K46" s="60"/>
      <c r="L46" s="60"/>
      <c r="M46" s="61"/>
      <c r="N46" s="61"/>
      <c r="O46" s="61"/>
      <c r="P46" s="62"/>
      <c r="Q46" s="63"/>
      <c r="R46" s="64"/>
    </row>
    <row r="47" spans="1:18" hidden="1" outlineLevel="1">
      <c r="A47" s="66"/>
      <c r="B47" s="56"/>
      <c r="C47" s="55"/>
      <c r="D47" s="55"/>
      <c r="E47" s="55"/>
      <c r="F47" s="57"/>
      <c r="G47" s="57"/>
      <c r="H47" s="57"/>
      <c r="I47" s="58"/>
      <c r="J47" s="59"/>
      <c r="K47" s="60"/>
      <c r="L47" s="60"/>
      <c r="M47" s="61"/>
      <c r="N47" s="61"/>
      <c r="O47" s="61"/>
      <c r="P47" s="62"/>
      <c r="Q47" s="63"/>
      <c r="R47" s="64"/>
    </row>
    <row r="48" spans="1:18" hidden="1" outlineLevel="1">
      <c r="A48" s="66"/>
      <c r="B48" s="56"/>
      <c r="C48" s="55"/>
      <c r="D48" s="55"/>
      <c r="E48" s="55"/>
      <c r="F48" s="57"/>
      <c r="G48" s="57"/>
      <c r="H48" s="57"/>
      <c r="I48" s="58"/>
      <c r="J48" s="59"/>
      <c r="K48" s="60"/>
      <c r="L48" s="60"/>
      <c r="M48" s="61"/>
      <c r="N48" s="61"/>
      <c r="O48" s="61"/>
      <c r="P48" s="62"/>
      <c r="Q48" s="63"/>
      <c r="R48" s="64"/>
    </row>
    <row r="49" spans="1:19" hidden="1" outlineLevel="1">
      <c r="A49" s="66"/>
      <c r="B49" s="56"/>
      <c r="C49" s="55"/>
      <c r="D49" s="55"/>
      <c r="E49" s="55"/>
      <c r="F49" s="57"/>
      <c r="G49" s="57"/>
      <c r="H49" s="57"/>
      <c r="I49" s="58"/>
      <c r="J49" s="59"/>
      <c r="K49" s="60"/>
      <c r="L49" s="60"/>
      <c r="M49" s="61"/>
      <c r="N49" s="61"/>
      <c r="O49" s="61"/>
      <c r="P49" s="62"/>
      <c r="Q49" s="63"/>
      <c r="R49" s="64"/>
    </row>
    <row r="50" spans="1:19" hidden="1" outlineLevel="1">
      <c r="A50" s="66"/>
      <c r="B50" s="56"/>
      <c r="C50" s="55"/>
      <c r="D50" s="55"/>
      <c r="E50" s="55"/>
      <c r="F50" s="57"/>
      <c r="G50" s="57"/>
      <c r="H50" s="57"/>
      <c r="I50" s="58"/>
      <c r="J50" s="59"/>
      <c r="K50" s="60"/>
      <c r="L50" s="60"/>
      <c r="M50" s="61"/>
      <c r="N50" s="61"/>
      <c r="O50" s="61"/>
      <c r="P50" s="62"/>
      <c r="Q50" s="63"/>
      <c r="R50" s="64"/>
    </row>
    <row r="51" spans="1:19" hidden="1" outlineLevel="1">
      <c r="A51" s="66"/>
      <c r="B51" s="56"/>
      <c r="C51" s="55"/>
      <c r="D51" s="55"/>
      <c r="E51" s="55"/>
      <c r="F51" s="57"/>
      <c r="G51" s="57"/>
      <c r="H51" s="57"/>
      <c r="I51" s="58"/>
      <c r="J51" s="59"/>
      <c r="K51" s="60"/>
      <c r="L51" s="60"/>
      <c r="M51" s="61"/>
      <c r="N51" s="61"/>
      <c r="O51" s="61"/>
      <c r="P51" s="62"/>
      <c r="Q51" s="63"/>
      <c r="R51" s="64"/>
    </row>
    <row r="52" spans="1:19" hidden="1" outlineLevel="1">
      <c r="A52" s="66"/>
      <c r="B52" s="56"/>
      <c r="C52" s="55"/>
      <c r="D52" s="55"/>
      <c r="E52" s="55"/>
      <c r="F52" s="57"/>
      <c r="G52" s="57"/>
      <c r="H52" s="57"/>
      <c r="I52" s="58"/>
      <c r="J52" s="59"/>
      <c r="K52" s="60"/>
      <c r="L52" s="60"/>
      <c r="M52" s="61"/>
      <c r="N52" s="61"/>
      <c r="O52" s="61"/>
      <c r="P52" s="62"/>
      <c r="Q52" s="63"/>
      <c r="R52" s="64"/>
    </row>
    <row r="53" spans="1:19" hidden="1" outlineLevel="1">
      <c r="A53" s="66"/>
      <c r="B53" s="56"/>
      <c r="C53" s="55"/>
      <c r="D53" s="55"/>
      <c r="E53" s="55"/>
      <c r="F53" s="57"/>
      <c r="G53" s="57"/>
      <c r="H53" s="57"/>
      <c r="I53" s="58"/>
      <c r="J53" s="59"/>
      <c r="K53" s="60"/>
      <c r="L53" s="60"/>
      <c r="M53" s="61"/>
      <c r="N53" s="61"/>
      <c r="O53" s="61"/>
      <c r="P53" s="62"/>
      <c r="Q53" s="63"/>
      <c r="R53" s="64"/>
    </row>
    <row r="54" spans="1:19" hidden="1" outlineLevel="1">
      <c r="A54" s="66"/>
      <c r="B54" s="56"/>
      <c r="C54" s="55"/>
      <c r="D54" s="55"/>
      <c r="E54" s="55"/>
      <c r="F54" s="57"/>
      <c r="G54" s="57"/>
      <c r="H54" s="57"/>
      <c r="I54" s="58"/>
      <c r="J54" s="59"/>
      <c r="K54" s="60"/>
      <c r="L54" s="60"/>
      <c r="M54" s="61"/>
      <c r="N54" s="61"/>
      <c r="O54" s="61"/>
      <c r="P54" s="62"/>
      <c r="Q54" s="63"/>
      <c r="R54" s="64"/>
    </row>
    <row r="55" spans="1:19" hidden="1" outlineLevel="1">
      <c r="A55" s="66"/>
      <c r="B55" s="56"/>
      <c r="C55" s="55"/>
      <c r="D55" s="55"/>
      <c r="E55" s="55"/>
      <c r="F55" s="57"/>
      <c r="G55" s="57"/>
      <c r="H55" s="57"/>
      <c r="I55" s="58"/>
      <c r="J55" s="59"/>
      <c r="K55" s="60"/>
      <c r="L55" s="60"/>
      <c r="M55" s="61"/>
      <c r="N55" s="61"/>
      <c r="O55" s="61"/>
      <c r="P55" s="62"/>
      <c r="Q55" s="63"/>
      <c r="R55" s="64"/>
    </row>
    <row r="56" spans="1:19" hidden="1" outlineLevel="1">
      <c r="A56" s="66"/>
      <c r="B56" s="56"/>
      <c r="C56" s="55"/>
      <c r="D56" s="55"/>
      <c r="E56" s="55"/>
      <c r="F56" s="57"/>
      <c r="G56" s="57"/>
      <c r="H56" s="57"/>
      <c r="I56" s="58"/>
      <c r="J56" s="59"/>
      <c r="K56" s="60"/>
      <c r="L56" s="60"/>
      <c r="M56" s="61"/>
      <c r="N56" s="61"/>
      <c r="O56" s="61"/>
      <c r="P56" s="62"/>
      <c r="Q56" s="63"/>
      <c r="R56" s="64"/>
    </row>
    <row r="57" spans="1:19" hidden="1" outlineLevel="1">
      <c r="A57" s="66"/>
      <c r="B57" s="56"/>
      <c r="C57" s="55"/>
      <c r="D57" s="55"/>
      <c r="E57" s="55"/>
      <c r="F57" s="57"/>
      <c r="G57" s="57"/>
      <c r="H57" s="57"/>
      <c r="I57" s="58"/>
      <c r="J57" s="59"/>
      <c r="K57" s="60"/>
      <c r="L57" s="60"/>
      <c r="M57" s="61"/>
      <c r="N57" s="61"/>
      <c r="O57" s="61"/>
      <c r="P57" s="62"/>
      <c r="Q57" s="63"/>
      <c r="R57" s="64"/>
    </row>
    <row r="58" spans="1:19" hidden="1" outlineLevel="1">
      <c r="A58" s="66"/>
      <c r="B58" s="56"/>
      <c r="C58" s="55"/>
      <c r="D58" s="55"/>
      <c r="E58" s="55"/>
      <c r="F58" s="57"/>
      <c r="G58" s="57"/>
      <c r="H58" s="57"/>
      <c r="I58" s="58"/>
      <c r="J58" s="59"/>
      <c r="K58" s="60"/>
      <c r="L58" s="60"/>
      <c r="M58" s="61"/>
      <c r="N58" s="61"/>
      <c r="O58" s="61"/>
      <c r="P58" s="62"/>
      <c r="Q58" s="63"/>
      <c r="R58" s="64"/>
    </row>
    <row r="59" spans="1:19" hidden="1" outlineLevel="1">
      <c r="B59" s="18"/>
      <c r="G59" s="19"/>
      <c r="H59" s="18"/>
      <c r="I59" s="18"/>
      <c r="J59" s="18"/>
      <c r="K59" s="18"/>
      <c r="L59" s="18"/>
      <c r="M59" s="18"/>
      <c r="N59" s="18"/>
      <c r="O59" s="18"/>
      <c r="P59" s="18"/>
      <c r="Q59" s="47"/>
      <c r="R59" s="18"/>
      <c r="S59" s="32"/>
    </row>
    <row r="60" spans="1:19" collapsed="1">
      <c r="B60" s="18"/>
      <c r="G60" s="19"/>
      <c r="H60" s="18"/>
      <c r="I60" s="18"/>
      <c r="J60" s="18"/>
      <c r="K60" s="71"/>
      <c r="L60" s="71"/>
      <c r="M60" s="71"/>
      <c r="N60" s="71"/>
      <c r="O60" s="71"/>
      <c r="P60" s="71"/>
      <c r="Q60" s="71"/>
      <c r="R60" s="71"/>
      <c r="S60" s="72"/>
    </row>
    <row r="61" spans="1:19" ht="30">
      <c r="B61" s="16" t="s">
        <v>113</v>
      </c>
      <c r="C61" s="34"/>
      <c r="D61" s="34"/>
      <c r="E61" s="34"/>
      <c r="F61" s="68">
        <f>AVERAGE(F6:F52)</f>
        <v>158028480.58064517</v>
      </c>
      <c r="G61" s="68">
        <f>AVERAGE(G6:G52)</f>
        <v>153556159.16129032</v>
      </c>
      <c r="H61" s="68">
        <f>AVERAGE(H6:H52)</f>
        <v>4472321.4193548383</v>
      </c>
      <c r="I61" s="17">
        <f>AVERAGE(I6:I52)</f>
        <v>2.0317628545509655E-3</v>
      </c>
      <c r="J61" s="18"/>
      <c r="K61" s="17">
        <f>AVERAGE(K6:K20)</f>
        <v>168103612.80000001</v>
      </c>
      <c r="L61" s="17">
        <f>AVERAGE(L6:L20)</f>
        <v>147167148.53333333</v>
      </c>
      <c r="M61" s="68">
        <f>AVERAGE(M6:M52)</f>
        <v>1479766.3861245161</v>
      </c>
      <c r="N61" s="17" t="e">
        <f>AVERAGE(N6:N52)</f>
        <v>#DIV/0!</v>
      </c>
      <c r="O61" s="17">
        <f>AVERAGE(N6:P20)</f>
        <v>1429980.3050666666</v>
      </c>
      <c r="P61" s="17" t="e">
        <f>AVERAGE(P6:P52)</f>
        <v>#DIV/0!</v>
      </c>
      <c r="Q61" s="17">
        <f>AVERAGE(P6:R20)</f>
        <v>80432.228938829314</v>
      </c>
      <c r="R61" s="31">
        <f>1-O61/M61</f>
        <v>3.364455465719729E-2</v>
      </c>
    </row>
    <row r="62" spans="1:19">
      <c r="J62" s="18"/>
      <c r="L62" s="70"/>
      <c r="M62" s="70"/>
      <c r="N62" s="70"/>
      <c r="O62" s="70"/>
      <c r="P62" s="70"/>
      <c r="Q62" s="70"/>
      <c r="R62" s="70"/>
      <c r="S62" s="70"/>
    </row>
    <row r="63" spans="1:19" ht="30">
      <c r="B63" s="34" t="s">
        <v>58</v>
      </c>
      <c r="C63" s="74"/>
      <c r="D63" s="74"/>
      <c r="E63" s="74"/>
      <c r="F63" s="68">
        <f>AVERAGEIF($A$6:$A$52,13,F6:F52)</f>
        <v>202113552.72222221</v>
      </c>
      <c r="G63" s="68">
        <f>AVERAGEIF($A$6:$A$52,13,G6:G52)</f>
        <v>198071492.27777779</v>
      </c>
      <c r="H63" s="68">
        <f>AVERAGEIF($A$6:$A$52,13,H6:H52)</f>
        <v>4042060.4444444445</v>
      </c>
      <c r="I63" s="68">
        <f>H63/F63</f>
        <v>1.9998957962011142E-2</v>
      </c>
      <c r="J63" s="18"/>
      <c r="K63" s="68">
        <f>AVERAGEIF($A$6:$A$52,13,K6:K52)</f>
        <v>202113552.72222221</v>
      </c>
      <c r="L63" s="68">
        <f>AVERAGEIF($A$6:$A$52,13,L6:L52)</f>
        <v>198071492.27777779</v>
      </c>
      <c r="M63" s="68">
        <f>AVERAGEIF($A$6:$A$52,13,M6:M52)</f>
        <v>1982714.5736272219</v>
      </c>
      <c r="N63" s="17" t="e">
        <f>AVERAGE(N21:N52)</f>
        <v>#DIV/0!</v>
      </c>
      <c r="O63" s="68">
        <f>AVERAGEIF($A$6:$A$52,13,O6:O52)</f>
        <v>2041743.9493333334</v>
      </c>
      <c r="P63" s="17" t="e">
        <f>AVERAGE(P21:P52)</f>
        <v>#DIV/0!</v>
      </c>
      <c r="Q63" s="68">
        <f>AVERAGEIF($A$6:$A$52,13,Q6:Q52)</f>
        <v>-59029.375706111234</v>
      </c>
      <c r="R63" s="31">
        <f>1-O63/M63</f>
        <v>-2.9771998698794988E-2</v>
      </c>
    </row>
    <row r="64" spans="1:19">
      <c r="J64" s="18"/>
      <c r="O64" s="70"/>
      <c r="P64" s="70"/>
      <c r="Q64" s="70"/>
      <c r="R64" s="70"/>
    </row>
    <row r="65" spans="15:18">
      <c r="O65" s="70"/>
      <c r="P65" s="70"/>
      <c r="Q65" s="70"/>
      <c r="R65" s="70"/>
    </row>
    <row r="66" spans="15:18">
      <c r="O66" s="70"/>
      <c r="P66" s="70"/>
      <c r="Q66" s="70"/>
      <c r="R66" s="70"/>
    </row>
    <row r="67" spans="15:18">
      <c r="O67" s="70"/>
      <c r="P67" s="70"/>
      <c r="Q67" s="70"/>
      <c r="R67" s="70"/>
    </row>
  </sheetData>
  <pageMargins left="0.7" right="0.7" top="0.75" bottom="0.75" header="0.3" footer="0.3"/>
  <pageSetup orientation="portrait" horizontalDpi="4294967292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S64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3" sqref="E13"/>
    </sheetView>
  </sheetViews>
  <sheetFormatPr baseColWidth="10" defaultRowHeight="15" outlineLevelRow="1" outlineLevelCol="2"/>
  <cols>
    <col min="1" max="1" width="11.42578125" style="65" hidden="1" customWidth="1" outlineLevel="1"/>
    <col min="2" max="2" width="25.42578125" customWidth="1" collapsed="1"/>
    <col min="3" max="3" width="24.140625" style="33" hidden="1" customWidth="1" outlineLevel="2"/>
    <col min="4" max="4" width="16.140625" style="33" customWidth="1" outlineLevel="1" collapsed="1"/>
    <col min="5" max="5" width="35.42578125" style="33" customWidth="1" outlineLevel="1"/>
    <col min="6" max="8" width="20.140625" customWidth="1"/>
    <col min="9" max="9" width="13.140625" bestFit="1" customWidth="1"/>
    <col min="10" max="10" width="5.28515625" customWidth="1"/>
    <col min="11" max="11" width="18" customWidth="1" outlineLevel="1"/>
    <col min="12" max="12" width="18.7109375" customWidth="1" outlineLevel="1"/>
    <col min="13" max="13" width="17.28515625" customWidth="1"/>
    <col min="14" max="14" width="26" hidden="1" customWidth="1" outlineLevel="1"/>
    <col min="15" max="15" width="17.28515625" customWidth="1" collapsed="1"/>
    <col min="16" max="16" width="20.42578125" hidden="1" customWidth="1" outlineLevel="1"/>
    <col min="17" max="17" width="18" style="48" customWidth="1" collapsed="1"/>
    <col min="18" max="19" width="20.42578125" customWidth="1"/>
  </cols>
  <sheetData>
    <row r="1" spans="1:18">
      <c r="B1" s="52" t="s">
        <v>312</v>
      </c>
      <c r="F1" s="4"/>
      <c r="M1" s="5" t="s">
        <v>112</v>
      </c>
      <c r="P1" s="48"/>
      <c r="Q1"/>
    </row>
    <row r="2" spans="1:18" hidden="1" outlineLevel="1">
      <c r="B2" s="5"/>
      <c r="F2" s="4"/>
      <c r="M2" t="s">
        <v>47</v>
      </c>
      <c r="N2" t="s">
        <v>48</v>
      </c>
      <c r="O2" t="s">
        <v>47</v>
      </c>
      <c r="P2" s="48"/>
      <c r="Q2" t="s">
        <v>48</v>
      </c>
    </row>
    <row r="3" spans="1:18" hidden="1" outlineLevel="1">
      <c r="B3" s="5"/>
      <c r="F3" s="4"/>
      <c r="M3" s="6">
        <v>9.7999999999999997E-3</v>
      </c>
      <c r="N3" s="7">
        <v>20086180</v>
      </c>
      <c r="O3" s="8">
        <v>0.01</v>
      </c>
      <c r="P3" s="51"/>
      <c r="Q3" s="7">
        <v>18486323</v>
      </c>
      <c r="R3" s="7"/>
    </row>
    <row r="4" spans="1:18" hidden="1" outlineLevel="1">
      <c r="F4" s="15">
        <v>2014</v>
      </c>
      <c r="G4" s="15">
        <v>2006</v>
      </c>
      <c r="M4" s="6">
        <v>1.1429999999999999E-2</v>
      </c>
      <c r="N4" s="7">
        <v>71736350</v>
      </c>
      <c r="O4" s="8">
        <v>1.2E-2</v>
      </c>
      <c r="P4" s="51"/>
      <c r="Q4" s="7">
        <v>66022575</v>
      </c>
      <c r="R4" s="7"/>
    </row>
    <row r="5" spans="1:18" ht="66.75" customHeight="1" collapsed="1" thickBot="1">
      <c r="A5" s="54" t="s">
        <v>111</v>
      </c>
      <c r="B5" s="9" t="s">
        <v>84</v>
      </c>
      <c r="C5" s="53" t="s">
        <v>178</v>
      </c>
      <c r="D5" s="53" t="s">
        <v>177</v>
      </c>
      <c r="E5" s="53" t="s">
        <v>114</v>
      </c>
      <c r="F5" s="10" t="s">
        <v>210</v>
      </c>
      <c r="G5" s="10" t="s">
        <v>310</v>
      </c>
      <c r="H5" s="11" t="s">
        <v>50</v>
      </c>
      <c r="I5" s="11" t="s">
        <v>57</v>
      </c>
      <c r="J5" s="44" t="s">
        <v>109</v>
      </c>
      <c r="K5" s="10" t="s">
        <v>311</v>
      </c>
      <c r="L5" s="10" t="s">
        <v>214</v>
      </c>
      <c r="M5" s="12" t="s">
        <v>211</v>
      </c>
      <c r="N5" s="12" t="s">
        <v>49</v>
      </c>
      <c r="O5" s="12" t="s">
        <v>212</v>
      </c>
      <c r="P5" s="49" t="s">
        <v>110</v>
      </c>
      <c r="Q5" s="12" t="s">
        <v>51</v>
      </c>
      <c r="R5" s="12" t="s">
        <v>56</v>
      </c>
    </row>
    <row r="6" spans="1:18" s="42" customFormat="1" ht="15.75" thickTop="1">
      <c r="A6" s="43">
        <v>2</v>
      </c>
      <c r="B6" s="14" t="s">
        <v>0</v>
      </c>
      <c r="C6" s="14" t="s">
        <v>146</v>
      </c>
      <c r="D6" s="69" t="s">
        <v>179</v>
      </c>
      <c r="E6" s="14" t="s">
        <v>115</v>
      </c>
      <c r="F6" s="75">
        <v>240081290</v>
      </c>
      <c r="G6" s="75">
        <v>214359803</v>
      </c>
      <c r="H6" s="36">
        <f t="shared" ref="H6:H36" si="0">F6-G6</f>
        <v>25721487</v>
      </c>
      <c r="I6" s="37">
        <f t="shared" ref="I6:I36" si="1">H6/F6</f>
        <v>0.10713657444942919</v>
      </c>
      <c r="J6" s="45"/>
      <c r="K6" s="38">
        <f>F6</f>
        <v>240081290</v>
      </c>
      <c r="L6" s="38">
        <f>G6</f>
        <v>214359803</v>
      </c>
      <c r="M6" s="39">
        <f>IF(K6&lt;=$N$3,0,IF((K6-$N$3)&lt;$N$4,(K6-$N$3)*$M$3,((K6-$N$3)-$N$4)*$M$4+$N$4*$M$3))</f>
        <v>2397613.8568000002</v>
      </c>
      <c r="N6" s="39"/>
      <c r="O6" s="39">
        <f>IF(L6&lt;=$Q$3,0,IF((L6-$Q$3)&lt;$Q$4,(L6-$Q$3)*$O$3,((L6-$Q$3)-$Q$4)*$O$4+$Q$4*$O$3))</f>
        <v>2218436.6100000003</v>
      </c>
      <c r="P6" s="50"/>
      <c r="Q6" s="40">
        <f t="shared" ref="Q6:Q36" si="2">M6-O6</f>
        <v>179177.24679999985</v>
      </c>
      <c r="R6" s="41">
        <f t="shared" ref="R6:R36" si="3">IF(M6=0,"No Analizado",1-O6/M6)</f>
        <v>7.4731486178154061E-2</v>
      </c>
    </row>
    <row r="7" spans="1:18" s="42" customFormat="1">
      <c r="A7" s="43">
        <v>15</v>
      </c>
      <c r="B7" s="14" t="s">
        <v>20</v>
      </c>
      <c r="C7" s="14" t="s">
        <v>147</v>
      </c>
      <c r="D7" s="69" t="s">
        <v>180</v>
      </c>
      <c r="E7" s="14" t="s">
        <v>116</v>
      </c>
      <c r="F7" s="75">
        <v>41573645</v>
      </c>
      <c r="G7" s="75">
        <v>44335229</v>
      </c>
      <c r="H7" s="36">
        <f t="shared" si="0"/>
        <v>-2761584</v>
      </c>
      <c r="I7" s="37">
        <f t="shared" si="1"/>
        <v>-6.642631407469804E-2</v>
      </c>
      <c r="J7" s="45"/>
      <c r="K7" s="38">
        <f t="shared" ref="K7:K36" si="4">F7</f>
        <v>41573645</v>
      </c>
      <c r="L7" s="38">
        <f t="shared" ref="L7:L36" si="5">G7</f>
        <v>44335229</v>
      </c>
      <c r="M7" s="39">
        <f t="shared" ref="M7:M36" si="6">IF(K7&lt;=$N$3,0,IF((K7-$N$3)&lt;$N$4,(K7-$N$3)*$M$3,((K7-$N$3)-$N$4)*$M$4+$N$4*$M$3))</f>
        <v>210577.15700000001</v>
      </c>
      <c r="N7" s="39"/>
      <c r="O7" s="39">
        <f t="shared" ref="O7:O36" si="7">IF(L7&lt;=$Q$3,0,IF((L7-$Q$3)&lt;$Q$4,(L7-$Q$3)*$O$3,((L7-$Q$3)-$Q$4)*$O$4+$Q$4*$O$3))</f>
        <v>258489.06</v>
      </c>
      <c r="P7" s="50"/>
      <c r="Q7" s="40">
        <f t="shared" si="2"/>
        <v>-47911.902999999991</v>
      </c>
      <c r="R7" s="41">
        <f t="shared" si="3"/>
        <v>-0.22752659254488838</v>
      </c>
    </row>
    <row r="8" spans="1:18" s="42" customFormat="1">
      <c r="A8" s="43">
        <v>8</v>
      </c>
      <c r="B8" s="14" t="s">
        <v>15</v>
      </c>
      <c r="C8" s="14" t="s">
        <v>148</v>
      </c>
      <c r="D8" s="69" t="s">
        <v>181</v>
      </c>
      <c r="E8" s="14" t="s">
        <v>117</v>
      </c>
      <c r="F8" s="75">
        <v>50573029</v>
      </c>
      <c r="G8" s="75">
        <v>40920496</v>
      </c>
      <c r="H8" s="36">
        <f t="shared" si="0"/>
        <v>9652533</v>
      </c>
      <c r="I8" s="37">
        <f t="shared" si="1"/>
        <v>0.19086325638118296</v>
      </c>
      <c r="J8" s="45"/>
      <c r="K8" s="38">
        <f t="shared" si="4"/>
        <v>50573029</v>
      </c>
      <c r="L8" s="38">
        <f t="shared" si="5"/>
        <v>40920496</v>
      </c>
      <c r="M8" s="39">
        <f t="shared" si="6"/>
        <v>298771.1202</v>
      </c>
      <c r="N8" s="39"/>
      <c r="O8" s="39">
        <f t="shared" si="7"/>
        <v>224341.73</v>
      </c>
      <c r="P8" s="50"/>
      <c r="Q8" s="40">
        <f t="shared" si="2"/>
        <v>74429.390199999994</v>
      </c>
      <c r="R8" s="41">
        <f t="shared" si="3"/>
        <v>0.24911842265804107</v>
      </c>
    </row>
    <row r="9" spans="1:18" s="42" customFormat="1">
      <c r="A9" s="43">
        <v>3</v>
      </c>
      <c r="B9" s="14" t="s">
        <v>1</v>
      </c>
      <c r="C9" s="14" t="s">
        <v>149</v>
      </c>
      <c r="D9" s="69" t="s">
        <v>182</v>
      </c>
      <c r="E9" s="14" t="s">
        <v>118</v>
      </c>
      <c r="F9" s="75">
        <v>47199996</v>
      </c>
      <c r="G9" s="75">
        <v>45497178</v>
      </c>
      <c r="H9" s="36">
        <f t="shared" si="0"/>
        <v>1702818</v>
      </c>
      <c r="I9" s="37">
        <f t="shared" si="1"/>
        <v>3.6076655599716574E-2</v>
      </c>
      <c r="J9" s="45"/>
      <c r="K9" s="38">
        <f t="shared" si="4"/>
        <v>47199996</v>
      </c>
      <c r="L9" s="38">
        <f t="shared" si="5"/>
        <v>45497178</v>
      </c>
      <c r="M9" s="39">
        <f t="shared" si="6"/>
        <v>265715.39679999999</v>
      </c>
      <c r="N9" s="39"/>
      <c r="O9" s="39">
        <f t="shared" si="7"/>
        <v>270108.55</v>
      </c>
      <c r="P9" s="50"/>
      <c r="Q9" s="40">
        <f t="shared" si="2"/>
        <v>-4393.1532000000007</v>
      </c>
      <c r="R9" s="41">
        <f t="shared" si="3"/>
        <v>-1.6533303123968723E-2</v>
      </c>
    </row>
    <row r="10" spans="1:18" s="42" customFormat="1">
      <c r="A10" s="43">
        <v>4</v>
      </c>
      <c r="B10" s="14" t="s">
        <v>23</v>
      </c>
      <c r="C10" s="14" t="s">
        <v>150</v>
      </c>
      <c r="D10" s="69" t="s">
        <v>183</v>
      </c>
      <c r="E10" s="14" t="s">
        <v>119</v>
      </c>
      <c r="F10" s="75">
        <v>51615707</v>
      </c>
      <c r="G10" s="75">
        <v>41222278</v>
      </c>
      <c r="H10" s="36">
        <f t="shared" si="0"/>
        <v>10393429</v>
      </c>
      <c r="I10" s="37">
        <f t="shared" si="1"/>
        <v>0.20136174827557821</v>
      </c>
      <c r="J10" s="45"/>
      <c r="K10" s="38">
        <f t="shared" si="4"/>
        <v>51615707</v>
      </c>
      <c r="L10" s="38">
        <f t="shared" si="5"/>
        <v>41222278</v>
      </c>
      <c r="M10" s="39">
        <f t="shared" si="6"/>
        <v>308989.36459999997</v>
      </c>
      <c r="N10" s="39"/>
      <c r="O10" s="39">
        <f t="shared" si="7"/>
        <v>227359.55000000002</v>
      </c>
      <c r="P10" s="50"/>
      <c r="Q10" s="40">
        <f t="shared" si="2"/>
        <v>81629.814599999954</v>
      </c>
      <c r="R10" s="41">
        <f t="shared" si="3"/>
        <v>0.26418325014413768</v>
      </c>
    </row>
    <row r="11" spans="1:18" s="42" customFormat="1">
      <c r="A11" s="43">
        <v>13</v>
      </c>
      <c r="B11" s="14" t="s">
        <v>25</v>
      </c>
      <c r="C11" s="14" t="s">
        <v>151</v>
      </c>
      <c r="D11" s="69" t="s">
        <v>184</v>
      </c>
      <c r="E11" s="14" t="s">
        <v>120</v>
      </c>
      <c r="F11" s="75">
        <v>284465199</v>
      </c>
      <c r="G11" s="75">
        <v>79392927</v>
      </c>
      <c r="H11" s="36">
        <f t="shared" si="0"/>
        <v>205072272</v>
      </c>
      <c r="I11" s="37">
        <f t="shared" si="1"/>
        <v>0.72090460527651401</v>
      </c>
      <c r="J11" s="45"/>
      <c r="K11" s="38">
        <f t="shared" si="4"/>
        <v>284465199</v>
      </c>
      <c r="L11" s="38">
        <f t="shared" si="5"/>
        <v>79392927</v>
      </c>
      <c r="M11" s="39">
        <f t="shared" si="6"/>
        <v>2904921.9366699997</v>
      </c>
      <c r="N11" s="39"/>
      <c r="O11" s="39">
        <f t="shared" si="7"/>
        <v>609066.04</v>
      </c>
      <c r="P11" s="50"/>
      <c r="Q11" s="40">
        <f t="shared" si="2"/>
        <v>2295855.8966699997</v>
      </c>
      <c r="R11" s="41">
        <f t="shared" si="3"/>
        <v>0.79033307838275646</v>
      </c>
    </row>
    <row r="12" spans="1:18" s="42" customFormat="1">
      <c r="A12" s="43">
        <v>13</v>
      </c>
      <c r="B12" s="14" t="s">
        <v>27</v>
      </c>
      <c r="C12" s="14" t="s">
        <v>152</v>
      </c>
      <c r="D12" s="69" t="s">
        <v>185</v>
      </c>
      <c r="E12" s="14" t="s">
        <v>121</v>
      </c>
      <c r="F12" s="75">
        <v>38279604</v>
      </c>
      <c r="G12" s="75">
        <v>40675904</v>
      </c>
      <c r="H12" s="36">
        <f t="shared" si="0"/>
        <v>-2396300</v>
      </c>
      <c r="I12" s="37">
        <f t="shared" si="1"/>
        <v>-6.2599916132883709E-2</v>
      </c>
      <c r="J12" s="45"/>
      <c r="K12" s="38">
        <f t="shared" si="4"/>
        <v>38279604</v>
      </c>
      <c r="L12" s="38">
        <f t="shared" si="5"/>
        <v>40675904</v>
      </c>
      <c r="M12" s="39">
        <f t="shared" si="6"/>
        <v>178295.5552</v>
      </c>
      <c r="N12" s="39"/>
      <c r="O12" s="39">
        <f t="shared" si="7"/>
        <v>221895.81</v>
      </c>
      <c r="P12" s="50"/>
      <c r="Q12" s="40">
        <f t="shared" si="2"/>
        <v>-43600.254799999995</v>
      </c>
      <c r="R12" s="41">
        <f t="shared" si="3"/>
        <v>-0.24453921328039918</v>
      </c>
    </row>
    <row r="13" spans="1:18" s="42" customFormat="1">
      <c r="A13" s="43">
        <v>13</v>
      </c>
      <c r="B13" s="14" t="s">
        <v>18</v>
      </c>
      <c r="C13" s="14" t="s">
        <v>153</v>
      </c>
      <c r="D13" s="69" t="s">
        <v>186</v>
      </c>
      <c r="E13" s="14" t="s">
        <v>122</v>
      </c>
      <c r="F13" s="75">
        <v>45703719</v>
      </c>
      <c r="G13" s="75">
        <v>59920861</v>
      </c>
      <c r="H13" s="36">
        <f t="shared" si="0"/>
        <v>-14217142</v>
      </c>
      <c r="I13" s="37">
        <f t="shared" si="1"/>
        <v>-0.31107188454401269</v>
      </c>
      <c r="J13" s="45"/>
      <c r="K13" s="38">
        <f t="shared" si="4"/>
        <v>45703719</v>
      </c>
      <c r="L13" s="38">
        <f t="shared" si="5"/>
        <v>59920861</v>
      </c>
      <c r="M13" s="39">
        <f t="shared" si="6"/>
        <v>251051.88219999999</v>
      </c>
      <c r="N13" s="39"/>
      <c r="O13" s="39">
        <f t="shared" si="7"/>
        <v>414345.38</v>
      </c>
      <c r="P13" s="50"/>
      <c r="Q13" s="40">
        <f t="shared" si="2"/>
        <v>-163293.49780000001</v>
      </c>
      <c r="R13" s="41">
        <f t="shared" si="3"/>
        <v>-0.65043725770561078</v>
      </c>
    </row>
    <row r="14" spans="1:18" s="42" customFormat="1">
      <c r="A14" s="43">
        <v>1</v>
      </c>
      <c r="B14" s="14" t="s">
        <v>2</v>
      </c>
      <c r="C14" s="14" t="s">
        <v>154</v>
      </c>
      <c r="D14" s="69" t="s">
        <v>187</v>
      </c>
      <c r="E14" s="14" t="s">
        <v>123</v>
      </c>
      <c r="F14" s="75">
        <v>64193347</v>
      </c>
      <c r="G14" s="75">
        <v>48076340</v>
      </c>
      <c r="H14" s="36">
        <f t="shared" si="0"/>
        <v>16117007</v>
      </c>
      <c r="I14" s="37">
        <f t="shared" si="1"/>
        <v>0.25106974091879025</v>
      </c>
      <c r="J14" s="46"/>
      <c r="K14" s="38">
        <f t="shared" si="4"/>
        <v>64193347</v>
      </c>
      <c r="L14" s="38">
        <f t="shared" si="5"/>
        <v>48076340</v>
      </c>
      <c r="M14" s="39">
        <f t="shared" si="6"/>
        <v>432250.2366</v>
      </c>
      <c r="N14" s="39"/>
      <c r="O14" s="39">
        <f t="shared" si="7"/>
        <v>295900.17</v>
      </c>
      <c r="P14" s="50"/>
      <c r="Q14" s="40">
        <f t="shared" si="2"/>
        <v>136350.06660000002</v>
      </c>
      <c r="R14" s="41">
        <f t="shared" si="3"/>
        <v>0.31544243369883218</v>
      </c>
    </row>
    <row r="15" spans="1:18" s="42" customFormat="1">
      <c r="A15" s="43">
        <v>13</v>
      </c>
      <c r="B15" s="14" t="s">
        <v>29</v>
      </c>
      <c r="C15" s="14" t="s">
        <v>155</v>
      </c>
      <c r="D15" s="69" t="s">
        <v>188</v>
      </c>
      <c r="E15" s="14" t="s">
        <v>124</v>
      </c>
      <c r="F15" s="75">
        <v>73310265</v>
      </c>
      <c r="G15" s="75">
        <v>66614534</v>
      </c>
      <c r="H15" s="57">
        <f t="shared" si="0"/>
        <v>6695731</v>
      </c>
      <c r="I15" s="58">
        <f t="shared" si="1"/>
        <v>9.1334153545891555E-2</v>
      </c>
      <c r="J15" s="67"/>
      <c r="K15" s="38">
        <f t="shared" si="4"/>
        <v>73310265</v>
      </c>
      <c r="L15" s="38">
        <f t="shared" si="5"/>
        <v>66614534</v>
      </c>
      <c r="M15" s="39">
        <f t="shared" si="6"/>
        <v>521596.033</v>
      </c>
      <c r="N15" s="39"/>
      <c r="O15" s="39">
        <f t="shared" si="7"/>
        <v>481282.11</v>
      </c>
      <c r="P15" s="62"/>
      <c r="Q15" s="63">
        <f t="shared" si="2"/>
        <v>40313.92300000001</v>
      </c>
      <c r="R15" s="64">
        <f t="shared" si="3"/>
        <v>7.7289550628158232E-2</v>
      </c>
    </row>
    <row r="16" spans="1:18" s="42" customFormat="1">
      <c r="A16" s="43">
        <v>13</v>
      </c>
      <c r="B16" s="14" t="s">
        <v>3</v>
      </c>
      <c r="C16" s="14" t="s">
        <v>156</v>
      </c>
      <c r="D16" s="69" t="s">
        <v>189</v>
      </c>
      <c r="E16" s="14" t="s">
        <v>125</v>
      </c>
      <c r="F16" s="75">
        <v>223625206</v>
      </c>
      <c r="G16" s="75">
        <v>212332676</v>
      </c>
      <c r="H16" s="36">
        <f t="shared" si="0"/>
        <v>11292530</v>
      </c>
      <c r="I16" s="37">
        <f t="shared" si="1"/>
        <v>5.0497572263835055E-2</v>
      </c>
      <c r="J16" s="45"/>
      <c r="K16" s="38">
        <f t="shared" si="4"/>
        <v>223625206</v>
      </c>
      <c r="L16" s="38">
        <f t="shared" si="5"/>
        <v>212332676</v>
      </c>
      <c r="M16" s="39">
        <f t="shared" si="6"/>
        <v>2209520.8166800002</v>
      </c>
      <c r="N16" s="39"/>
      <c r="O16" s="39">
        <f t="shared" si="7"/>
        <v>2194111.0860000001</v>
      </c>
      <c r="P16" s="50"/>
      <c r="Q16" s="40">
        <f t="shared" si="2"/>
        <v>15409.730680000037</v>
      </c>
      <c r="R16" s="41">
        <f t="shared" si="3"/>
        <v>6.9742410045063874E-3</v>
      </c>
    </row>
    <row r="17" spans="1:18" s="42" customFormat="1">
      <c r="A17" s="43">
        <v>4</v>
      </c>
      <c r="B17" s="14" t="s">
        <v>4</v>
      </c>
      <c r="C17" s="14" t="s">
        <v>157</v>
      </c>
      <c r="D17" s="69" t="s">
        <v>190</v>
      </c>
      <c r="E17" s="14" t="s">
        <v>126</v>
      </c>
      <c r="F17" s="75">
        <v>87455389</v>
      </c>
      <c r="G17" s="75">
        <v>57783704</v>
      </c>
      <c r="H17" s="57">
        <f t="shared" si="0"/>
        <v>29671685</v>
      </c>
      <c r="I17" s="58">
        <f t="shared" si="1"/>
        <v>0.33927794889803758</v>
      </c>
      <c r="J17" s="59"/>
      <c r="K17" s="38">
        <f t="shared" si="4"/>
        <v>87455389</v>
      </c>
      <c r="L17" s="38">
        <f t="shared" si="5"/>
        <v>57783704</v>
      </c>
      <c r="M17" s="39">
        <f t="shared" si="6"/>
        <v>660218.24820000003</v>
      </c>
      <c r="N17" s="39"/>
      <c r="O17" s="39">
        <f t="shared" si="7"/>
        <v>392973.81</v>
      </c>
      <c r="P17" s="62"/>
      <c r="Q17" s="63">
        <f t="shared" si="2"/>
        <v>267244.43820000003</v>
      </c>
      <c r="R17" s="64">
        <f t="shared" si="3"/>
        <v>0.4047819625231619</v>
      </c>
    </row>
    <row r="18" spans="1:18" s="42" customFormat="1">
      <c r="A18" s="43">
        <v>13</v>
      </c>
      <c r="B18" s="14" t="s">
        <v>52</v>
      </c>
      <c r="C18" s="14" t="s">
        <v>158</v>
      </c>
      <c r="D18" s="69" t="s">
        <v>191</v>
      </c>
      <c r="E18" s="14" t="s">
        <v>127</v>
      </c>
      <c r="F18" s="75">
        <v>728357838</v>
      </c>
      <c r="G18" s="75">
        <v>728569396</v>
      </c>
      <c r="H18" s="36">
        <f t="shared" si="0"/>
        <v>-211558</v>
      </c>
      <c r="I18" s="37">
        <f t="shared" si="1"/>
        <v>-2.9045887743985531E-4</v>
      </c>
      <c r="J18" s="45"/>
      <c r="K18" s="38">
        <f t="shared" si="4"/>
        <v>728357838</v>
      </c>
      <c r="L18" s="38">
        <f t="shared" si="5"/>
        <v>728569396</v>
      </c>
      <c r="M18" s="39">
        <f t="shared" si="6"/>
        <v>7978614.8004400004</v>
      </c>
      <c r="N18" s="39"/>
      <c r="O18" s="39">
        <f t="shared" si="7"/>
        <v>8388951.7259999998</v>
      </c>
      <c r="P18" s="50"/>
      <c r="Q18" s="40">
        <f t="shared" si="2"/>
        <v>-410336.92555999942</v>
      </c>
      <c r="R18" s="41">
        <f t="shared" si="3"/>
        <v>-5.1429594713279014E-2</v>
      </c>
    </row>
    <row r="19" spans="1:18" s="42" customFormat="1">
      <c r="A19" s="43">
        <v>13</v>
      </c>
      <c r="B19" s="14" t="s">
        <v>5</v>
      </c>
      <c r="C19" s="14" t="s">
        <v>159</v>
      </c>
      <c r="D19" s="69" t="s">
        <v>192</v>
      </c>
      <c r="E19" s="14" t="s">
        <v>128</v>
      </c>
      <c r="F19" s="75">
        <v>870416192</v>
      </c>
      <c r="G19" s="75">
        <v>719148297</v>
      </c>
      <c r="H19" s="36">
        <f t="shared" si="0"/>
        <v>151267895</v>
      </c>
      <c r="I19" s="37">
        <f t="shared" si="1"/>
        <v>0.17378800669186081</v>
      </c>
      <c r="J19" s="45"/>
      <c r="K19" s="38">
        <f t="shared" si="4"/>
        <v>870416192</v>
      </c>
      <c r="L19" s="38">
        <f t="shared" si="5"/>
        <v>719148297</v>
      </c>
      <c r="M19" s="39">
        <f t="shared" si="6"/>
        <v>9602341.7866600007</v>
      </c>
      <c r="N19" s="39"/>
      <c r="O19" s="39">
        <f t="shared" si="7"/>
        <v>8275898.5379999997</v>
      </c>
      <c r="P19" s="50"/>
      <c r="Q19" s="40">
        <f t="shared" si="2"/>
        <v>1326443.248660001</v>
      </c>
      <c r="R19" s="41">
        <f t="shared" si="3"/>
        <v>0.13813747501705831</v>
      </c>
    </row>
    <row r="20" spans="1:18" s="42" customFormat="1">
      <c r="A20" s="43">
        <v>13</v>
      </c>
      <c r="B20" s="14" t="s">
        <v>6</v>
      </c>
      <c r="C20" s="14" t="s">
        <v>160</v>
      </c>
      <c r="D20" s="69" t="s">
        <v>193</v>
      </c>
      <c r="E20" s="14" t="s">
        <v>129</v>
      </c>
      <c r="F20" s="75">
        <v>37078383</v>
      </c>
      <c r="G20" s="75">
        <v>40574271</v>
      </c>
      <c r="H20" s="36">
        <f t="shared" si="0"/>
        <v>-3495888</v>
      </c>
      <c r="I20" s="37">
        <f t="shared" si="1"/>
        <v>-9.4283723214143397E-2</v>
      </c>
      <c r="J20" s="45"/>
      <c r="K20" s="38">
        <f t="shared" si="4"/>
        <v>37078383</v>
      </c>
      <c r="L20" s="38">
        <f t="shared" si="5"/>
        <v>40574271</v>
      </c>
      <c r="M20" s="39">
        <f t="shared" si="6"/>
        <v>166523.5894</v>
      </c>
      <c r="N20" s="39"/>
      <c r="O20" s="39">
        <f t="shared" si="7"/>
        <v>220879.48</v>
      </c>
      <c r="P20" s="50"/>
      <c r="Q20" s="40">
        <f t="shared" si="2"/>
        <v>-54355.890600000013</v>
      </c>
      <c r="R20" s="41">
        <f t="shared" si="3"/>
        <v>-0.32641555947628409</v>
      </c>
    </row>
    <row r="21" spans="1:18" s="20" customFormat="1">
      <c r="A21" s="66">
        <v>13</v>
      </c>
      <c r="B21" s="14" t="s">
        <v>7</v>
      </c>
      <c r="C21" s="14" t="s">
        <v>161</v>
      </c>
      <c r="D21" s="69" t="s">
        <v>194</v>
      </c>
      <c r="E21" s="14" t="s">
        <v>130</v>
      </c>
      <c r="F21" s="75">
        <v>38014902</v>
      </c>
      <c r="G21" s="75">
        <v>49925645</v>
      </c>
      <c r="H21" s="57">
        <f t="shared" si="0"/>
        <v>-11910743</v>
      </c>
      <c r="I21" s="58">
        <f t="shared" si="1"/>
        <v>-0.31331773523972256</v>
      </c>
      <c r="J21" s="59"/>
      <c r="K21" s="38">
        <f t="shared" si="4"/>
        <v>38014902</v>
      </c>
      <c r="L21" s="38">
        <f t="shared" si="5"/>
        <v>49925645</v>
      </c>
      <c r="M21" s="39">
        <f t="shared" si="6"/>
        <v>175701.47560000001</v>
      </c>
      <c r="N21" s="39"/>
      <c r="O21" s="39">
        <f t="shared" si="7"/>
        <v>314393.22000000003</v>
      </c>
      <c r="P21" s="62"/>
      <c r="Q21" s="63">
        <f t="shared" si="2"/>
        <v>-138691.74440000003</v>
      </c>
      <c r="R21" s="64">
        <f t="shared" si="3"/>
        <v>-0.78936015720063768</v>
      </c>
    </row>
    <row r="22" spans="1:18" s="20" customFormat="1">
      <c r="A22" s="66">
        <v>13</v>
      </c>
      <c r="B22" s="14" t="s">
        <v>8</v>
      </c>
      <c r="C22" s="14" t="s">
        <v>162</v>
      </c>
      <c r="D22" s="69" t="s">
        <v>195</v>
      </c>
      <c r="E22" s="14" t="s">
        <v>131</v>
      </c>
      <c r="F22" s="75">
        <v>85767834</v>
      </c>
      <c r="G22" s="75">
        <v>74181351</v>
      </c>
      <c r="H22" s="57">
        <f t="shared" si="0"/>
        <v>11586483</v>
      </c>
      <c r="I22" s="58">
        <f t="shared" si="1"/>
        <v>0.13509123944997842</v>
      </c>
      <c r="J22" s="59"/>
      <c r="K22" s="38">
        <f t="shared" si="4"/>
        <v>85767834</v>
      </c>
      <c r="L22" s="38">
        <f t="shared" si="5"/>
        <v>74181351</v>
      </c>
      <c r="M22" s="39">
        <f t="shared" si="6"/>
        <v>643680.20919999992</v>
      </c>
      <c r="N22" s="39"/>
      <c r="O22" s="39">
        <f t="shared" si="7"/>
        <v>556950.28</v>
      </c>
      <c r="P22" s="62"/>
      <c r="Q22" s="63">
        <f t="shared" si="2"/>
        <v>86729.929199999897</v>
      </c>
      <c r="R22" s="64">
        <f t="shared" si="3"/>
        <v>0.13474071124198839</v>
      </c>
    </row>
    <row r="23" spans="1:18" s="20" customFormat="1">
      <c r="A23" s="66">
        <v>13</v>
      </c>
      <c r="B23" s="14" t="s">
        <v>35</v>
      </c>
      <c r="C23" s="14" t="s">
        <v>163</v>
      </c>
      <c r="D23" s="69" t="s">
        <v>196</v>
      </c>
      <c r="E23" s="14" t="s">
        <v>132</v>
      </c>
      <c r="F23" s="75">
        <v>240484026</v>
      </c>
      <c r="G23" s="75">
        <v>201167431</v>
      </c>
      <c r="H23" s="57">
        <f t="shared" si="0"/>
        <v>39316595</v>
      </c>
      <c r="I23" s="58">
        <f t="shared" si="1"/>
        <v>0.1634894244493395</v>
      </c>
      <c r="J23" s="59"/>
      <c r="K23" s="38">
        <f t="shared" si="4"/>
        <v>240484026</v>
      </c>
      <c r="L23" s="38">
        <f t="shared" si="5"/>
        <v>201167431</v>
      </c>
      <c r="M23" s="39">
        <f t="shared" si="6"/>
        <v>2402217.12928</v>
      </c>
      <c r="N23" s="39"/>
      <c r="O23" s="39">
        <f t="shared" si="7"/>
        <v>2060128.1459999999</v>
      </c>
      <c r="P23" s="62"/>
      <c r="Q23" s="63">
        <f t="shared" si="2"/>
        <v>342088.98328000004</v>
      </c>
      <c r="R23" s="64">
        <f t="shared" si="3"/>
        <v>0.14240552159518238</v>
      </c>
    </row>
    <row r="24" spans="1:18" s="20" customFormat="1">
      <c r="A24" s="66">
        <v>13</v>
      </c>
      <c r="B24" s="14" t="s">
        <v>53</v>
      </c>
      <c r="C24" s="14" t="s">
        <v>164</v>
      </c>
      <c r="D24" s="69" t="s">
        <v>197</v>
      </c>
      <c r="E24" s="14" t="s">
        <v>133</v>
      </c>
      <c r="F24" s="75">
        <v>223051581</v>
      </c>
      <c r="G24" s="75">
        <v>230175621</v>
      </c>
      <c r="H24" s="57">
        <f t="shared" si="0"/>
        <v>-7124040</v>
      </c>
      <c r="I24" s="58">
        <f t="shared" si="1"/>
        <v>-3.1938980069367899E-2</v>
      </c>
      <c r="J24" s="59"/>
      <c r="K24" s="38">
        <f t="shared" si="4"/>
        <v>223051581</v>
      </c>
      <c r="L24" s="38">
        <f t="shared" si="5"/>
        <v>230175621</v>
      </c>
      <c r="M24" s="39">
        <f t="shared" si="6"/>
        <v>2202964.2829299998</v>
      </c>
      <c r="N24" s="39"/>
      <c r="O24" s="39">
        <f t="shared" si="7"/>
        <v>2408226.426</v>
      </c>
      <c r="P24" s="62"/>
      <c r="Q24" s="63">
        <f t="shared" si="2"/>
        <v>-205262.14307000022</v>
      </c>
      <c r="R24" s="64">
        <f t="shared" si="3"/>
        <v>-9.3175429425027323E-2</v>
      </c>
    </row>
    <row r="25" spans="1:18" s="20" customFormat="1">
      <c r="A25" s="66">
        <v>13</v>
      </c>
      <c r="B25" s="14" t="s">
        <v>36</v>
      </c>
      <c r="C25" s="14" t="s">
        <v>165</v>
      </c>
      <c r="D25" s="69" t="s">
        <v>198</v>
      </c>
      <c r="E25" s="14" t="s">
        <v>134</v>
      </c>
      <c r="F25" s="75">
        <v>52292610</v>
      </c>
      <c r="G25" s="75">
        <v>54573109</v>
      </c>
      <c r="H25" s="57">
        <f t="shared" si="0"/>
        <v>-2280499</v>
      </c>
      <c r="I25" s="58">
        <f t="shared" si="1"/>
        <v>-4.3610349531224391E-2</v>
      </c>
      <c r="J25" s="59"/>
      <c r="K25" s="38">
        <f t="shared" si="4"/>
        <v>52292610</v>
      </c>
      <c r="L25" s="38">
        <f t="shared" si="5"/>
        <v>54573109</v>
      </c>
      <c r="M25" s="39">
        <f t="shared" si="6"/>
        <v>315623.01399999997</v>
      </c>
      <c r="N25" s="39"/>
      <c r="O25" s="39">
        <f t="shared" si="7"/>
        <v>360867.86</v>
      </c>
      <c r="P25" s="62"/>
      <c r="Q25" s="63">
        <f t="shared" si="2"/>
        <v>-45244.84600000002</v>
      </c>
      <c r="R25" s="64">
        <f t="shared" si="3"/>
        <v>-0.14335090913237414</v>
      </c>
    </row>
    <row r="26" spans="1:18" s="20" customFormat="1">
      <c r="A26" s="66">
        <v>13</v>
      </c>
      <c r="B26" s="14" t="s">
        <v>37</v>
      </c>
      <c r="C26" s="14" t="s">
        <v>166</v>
      </c>
      <c r="D26" s="69" t="s">
        <v>199</v>
      </c>
      <c r="E26" s="14" t="s">
        <v>135</v>
      </c>
      <c r="F26" s="75">
        <v>56439203</v>
      </c>
      <c r="G26" s="75">
        <v>48051323</v>
      </c>
      <c r="H26" s="57">
        <f t="shared" si="0"/>
        <v>8387880</v>
      </c>
      <c r="I26" s="58">
        <f t="shared" si="1"/>
        <v>0.14861797392851206</v>
      </c>
      <c r="J26" s="59"/>
      <c r="K26" s="38">
        <f t="shared" si="4"/>
        <v>56439203</v>
      </c>
      <c r="L26" s="38">
        <f t="shared" si="5"/>
        <v>48051323</v>
      </c>
      <c r="M26" s="39">
        <f t="shared" si="6"/>
        <v>356259.62539999996</v>
      </c>
      <c r="N26" s="39"/>
      <c r="O26" s="39">
        <f t="shared" si="7"/>
        <v>295650</v>
      </c>
      <c r="P26" s="62"/>
      <c r="Q26" s="63">
        <f t="shared" si="2"/>
        <v>60609.625399999961</v>
      </c>
      <c r="R26" s="64">
        <f t="shared" si="3"/>
        <v>0.17012768520134414</v>
      </c>
    </row>
    <row r="27" spans="1:18" s="20" customFormat="1">
      <c r="A27" s="66">
        <v>10</v>
      </c>
      <c r="B27" s="14" t="s">
        <v>9</v>
      </c>
      <c r="C27" s="14" t="s">
        <v>167</v>
      </c>
      <c r="D27" s="69" t="s">
        <v>200</v>
      </c>
      <c r="E27" s="14" t="s">
        <v>136</v>
      </c>
      <c r="F27" s="75">
        <v>85690258</v>
      </c>
      <c r="G27" s="75">
        <v>97057278</v>
      </c>
      <c r="H27" s="57">
        <f t="shared" si="0"/>
        <v>-11367020</v>
      </c>
      <c r="I27" s="58">
        <f t="shared" si="1"/>
        <v>-0.13265241890157456</v>
      </c>
      <c r="J27" s="59"/>
      <c r="K27" s="38">
        <f t="shared" si="4"/>
        <v>85690258</v>
      </c>
      <c r="L27" s="38">
        <f t="shared" si="5"/>
        <v>97057278</v>
      </c>
      <c r="M27" s="39">
        <f t="shared" si="6"/>
        <v>642919.96439999994</v>
      </c>
      <c r="N27" s="39"/>
      <c r="O27" s="39">
        <f t="shared" si="7"/>
        <v>810806.31</v>
      </c>
      <c r="P27" s="62"/>
      <c r="Q27" s="63">
        <f t="shared" si="2"/>
        <v>-167886.34560000012</v>
      </c>
      <c r="R27" s="64">
        <f t="shared" si="3"/>
        <v>-0.26113101925008464</v>
      </c>
    </row>
    <row r="28" spans="1:18" s="20" customFormat="1">
      <c r="A28" s="66">
        <v>12</v>
      </c>
      <c r="B28" s="14" t="s">
        <v>10</v>
      </c>
      <c r="C28" s="14" t="s">
        <v>168</v>
      </c>
      <c r="D28" s="69" t="s">
        <v>201</v>
      </c>
      <c r="E28" s="14" t="s">
        <v>137</v>
      </c>
      <c r="F28" s="75">
        <v>47488507</v>
      </c>
      <c r="G28" s="75">
        <v>50770651</v>
      </c>
      <c r="H28" s="57">
        <f t="shared" si="0"/>
        <v>-3282144</v>
      </c>
      <c r="I28" s="58">
        <f t="shared" si="1"/>
        <v>-6.9114491217843507E-2</v>
      </c>
      <c r="J28" s="59"/>
      <c r="K28" s="38">
        <f t="shared" si="4"/>
        <v>47488507</v>
      </c>
      <c r="L28" s="38">
        <f t="shared" si="5"/>
        <v>50770651</v>
      </c>
      <c r="M28" s="39">
        <f t="shared" si="6"/>
        <v>268542.80459999997</v>
      </c>
      <c r="N28" s="39"/>
      <c r="O28" s="39">
        <f t="shared" si="7"/>
        <v>322843.28000000003</v>
      </c>
      <c r="P28" s="62"/>
      <c r="Q28" s="63">
        <f t="shared" si="2"/>
        <v>-54300.475400000054</v>
      </c>
      <c r="R28" s="64">
        <f t="shared" si="3"/>
        <v>-0.20220417181120065</v>
      </c>
    </row>
    <row r="29" spans="1:18" s="20" customFormat="1">
      <c r="A29" s="66">
        <v>6</v>
      </c>
      <c r="B29" s="14" t="s">
        <v>11</v>
      </c>
      <c r="C29" s="14" t="s">
        <v>169</v>
      </c>
      <c r="D29" s="69" t="s">
        <v>202</v>
      </c>
      <c r="E29" s="14" t="s">
        <v>138</v>
      </c>
      <c r="F29" s="75">
        <v>93826993</v>
      </c>
      <c r="G29" s="75">
        <v>94713597</v>
      </c>
      <c r="H29" s="57">
        <f t="shared" si="0"/>
        <v>-886604</v>
      </c>
      <c r="I29" s="58">
        <f t="shared" si="1"/>
        <v>-9.4493489735944115E-3</v>
      </c>
      <c r="J29" s="59"/>
      <c r="K29" s="38">
        <f t="shared" si="4"/>
        <v>93826993</v>
      </c>
      <c r="L29" s="38">
        <f t="shared" si="5"/>
        <v>94713597</v>
      </c>
      <c r="M29" s="39">
        <f t="shared" si="6"/>
        <v>725927.24208999996</v>
      </c>
      <c r="N29" s="39"/>
      <c r="O29" s="39">
        <f t="shared" si="7"/>
        <v>782682.13800000004</v>
      </c>
      <c r="P29" s="62"/>
      <c r="Q29" s="63">
        <f t="shared" si="2"/>
        <v>-56754.895910000079</v>
      </c>
      <c r="R29" s="64">
        <f t="shared" si="3"/>
        <v>-7.8182623022382325E-2</v>
      </c>
    </row>
    <row r="30" spans="1:18" s="20" customFormat="1">
      <c r="A30" s="66">
        <v>13</v>
      </c>
      <c r="B30" s="14" t="s">
        <v>40</v>
      </c>
      <c r="C30" s="14" t="s">
        <v>170</v>
      </c>
      <c r="D30" s="69" t="s">
        <v>203</v>
      </c>
      <c r="E30" s="14" t="s">
        <v>139</v>
      </c>
      <c r="F30" s="75">
        <v>26382489</v>
      </c>
      <c r="G30" s="75">
        <v>52494291</v>
      </c>
      <c r="H30" s="57">
        <f t="shared" si="0"/>
        <v>-26111802</v>
      </c>
      <c r="I30" s="58">
        <f t="shared" si="1"/>
        <v>-0.98973989906714266</v>
      </c>
      <c r="J30" s="59"/>
      <c r="K30" s="38">
        <f t="shared" si="4"/>
        <v>26382489</v>
      </c>
      <c r="L30" s="38">
        <f t="shared" si="5"/>
        <v>52494291</v>
      </c>
      <c r="M30" s="39">
        <f t="shared" si="6"/>
        <v>61703.828199999996</v>
      </c>
      <c r="N30" s="39"/>
      <c r="O30" s="39">
        <f t="shared" si="7"/>
        <v>340079.68</v>
      </c>
      <c r="P30" s="62"/>
      <c r="Q30" s="63">
        <f t="shared" si="2"/>
        <v>-278375.8518</v>
      </c>
      <c r="R30" s="64">
        <f t="shared" si="3"/>
        <v>-4.5114842939355908</v>
      </c>
    </row>
    <row r="31" spans="1:18" s="20" customFormat="1">
      <c r="A31" s="66">
        <v>13</v>
      </c>
      <c r="B31" s="14" t="s">
        <v>42</v>
      </c>
      <c r="C31" s="14" t="s">
        <v>171</v>
      </c>
      <c r="D31" s="69" t="s">
        <v>204</v>
      </c>
      <c r="E31" s="14" t="s">
        <v>140</v>
      </c>
      <c r="F31" s="75">
        <v>79236333</v>
      </c>
      <c r="G31" s="75">
        <v>66304019</v>
      </c>
      <c r="H31" s="57">
        <f t="shared" si="0"/>
        <v>12932314</v>
      </c>
      <c r="I31" s="58">
        <f t="shared" si="1"/>
        <v>0.16321191946124008</v>
      </c>
      <c r="J31" s="59"/>
      <c r="K31" s="38">
        <f t="shared" si="4"/>
        <v>79236333</v>
      </c>
      <c r="L31" s="38">
        <f t="shared" si="5"/>
        <v>66304019</v>
      </c>
      <c r="M31" s="39">
        <f t="shared" si="6"/>
        <v>579671.49939999997</v>
      </c>
      <c r="N31" s="39"/>
      <c r="O31" s="39">
        <f t="shared" si="7"/>
        <v>478176.96</v>
      </c>
      <c r="P31" s="62"/>
      <c r="Q31" s="63">
        <f t="shared" si="2"/>
        <v>101494.53939999995</v>
      </c>
      <c r="R31" s="64">
        <f t="shared" si="3"/>
        <v>0.17508975256684833</v>
      </c>
    </row>
    <row r="32" spans="1:18" s="20" customFormat="1">
      <c r="A32" s="66">
        <v>13</v>
      </c>
      <c r="B32" s="14" t="s">
        <v>19</v>
      </c>
      <c r="C32" s="14" t="s">
        <v>172</v>
      </c>
      <c r="D32" s="69" t="s">
        <v>205</v>
      </c>
      <c r="E32" s="14" t="s">
        <v>141</v>
      </c>
      <c r="F32" s="75">
        <v>156449698</v>
      </c>
      <c r="G32" s="75">
        <v>124944482</v>
      </c>
      <c r="H32" s="57">
        <f t="shared" si="0"/>
        <v>31505216</v>
      </c>
      <c r="I32" s="58">
        <f t="shared" si="1"/>
        <v>0.20137601032633504</v>
      </c>
      <c r="J32" s="59"/>
      <c r="K32" s="38">
        <f t="shared" si="4"/>
        <v>156449698</v>
      </c>
      <c r="L32" s="38">
        <f t="shared" si="5"/>
        <v>124944482</v>
      </c>
      <c r="M32" s="39">
        <f t="shared" si="6"/>
        <v>1441704.76024</v>
      </c>
      <c r="N32" s="39"/>
      <c r="O32" s="39">
        <f t="shared" si="7"/>
        <v>1145452.7579999999</v>
      </c>
      <c r="P32" s="62"/>
      <c r="Q32" s="63">
        <f t="shared" si="2"/>
        <v>296252.00224000006</v>
      </c>
      <c r="R32" s="64">
        <f t="shared" si="3"/>
        <v>0.20548728866698274</v>
      </c>
    </row>
    <row r="33" spans="1:18">
      <c r="A33" s="66">
        <v>14</v>
      </c>
      <c r="B33" s="14" t="s">
        <v>44</v>
      </c>
      <c r="C33" s="14" t="s">
        <v>173</v>
      </c>
      <c r="D33" s="69" t="s">
        <v>206</v>
      </c>
      <c r="E33" s="14" t="s">
        <v>142</v>
      </c>
      <c r="F33" s="75">
        <v>59861252</v>
      </c>
      <c r="G33" s="75">
        <v>69748561</v>
      </c>
      <c r="H33" s="57">
        <f t="shared" si="0"/>
        <v>-9887309</v>
      </c>
      <c r="I33" s="58">
        <f t="shared" si="1"/>
        <v>-0.16517043445733476</v>
      </c>
      <c r="J33" s="59"/>
      <c r="K33" s="38">
        <f t="shared" si="4"/>
        <v>59861252</v>
      </c>
      <c r="L33" s="38">
        <f t="shared" si="5"/>
        <v>69748561</v>
      </c>
      <c r="M33" s="39">
        <f t="shared" si="6"/>
        <v>389795.70559999999</v>
      </c>
      <c r="N33" s="39"/>
      <c r="O33" s="39">
        <f t="shared" si="7"/>
        <v>512622.38</v>
      </c>
      <c r="P33" s="62"/>
      <c r="Q33" s="63">
        <f t="shared" si="2"/>
        <v>-122826.67440000002</v>
      </c>
      <c r="R33" s="64">
        <f t="shared" si="3"/>
        <v>-0.31510525291944114</v>
      </c>
    </row>
    <row r="34" spans="1:18" s="20" customFormat="1">
      <c r="A34" s="66">
        <v>5</v>
      </c>
      <c r="B34" s="14" t="s">
        <v>45</v>
      </c>
      <c r="C34" s="14" t="s">
        <v>174</v>
      </c>
      <c r="D34" s="69" t="s">
        <v>207</v>
      </c>
      <c r="E34" s="14" t="s">
        <v>143</v>
      </c>
      <c r="F34" s="75">
        <v>71479497</v>
      </c>
      <c r="G34" s="75">
        <v>86046062</v>
      </c>
      <c r="H34" s="57">
        <f t="shared" si="0"/>
        <v>-14566565</v>
      </c>
      <c r="I34" s="58">
        <f t="shared" si="1"/>
        <v>-0.20378661869990494</v>
      </c>
      <c r="J34" s="59"/>
      <c r="K34" s="38">
        <f t="shared" si="4"/>
        <v>71479497</v>
      </c>
      <c r="L34" s="38">
        <f t="shared" si="5"/>
        <v>86046062</v>
      </c>
      <c r="M34" s="39">
        <f t="shared" si="6"/>
        <v>503654.50659999996</v>
      </c>
      <c r="N34" s="39"/>
      <c r="O34" s="39">
        <f t="shared" si="7"/>
        <v>678671.71799999999</v>
      </c>
      <c r="P34" s="62"/>
      <c r="Q34" s="63">
        <f t="shared" si="2"/>
        <v>-175017.21140000003</v>
      </c>
      <c r="R34" s="64">
        <f t="shared" si="3"/>
        <v>-0.34749458032547276</v>
      </c>
    </row>
    <row r="35" spans="1:18" s="20" customFormat="1">
      <c r="A35" s="66">
        <v>5</v>
      </c>
      <c r="B35" s="14" t="s">
        <v>12</v>
      </c>
      <c r="C35" s="14" t="s">
        <v>175</v>
      </c>
      <c r="D35" s="69" t="s">
        <v>208</v>
      </c>
      <c r="E35" s="14" t="s">
        <v>144</v>
      </c>
      <c r="F35" s="75">
        <v>246121823</v>
      </c>
      <c r="G35" s="75">
        <v>246399669</v>
      </c>
      <c r="H35" s="57">
        <f t="shared" si="0"/>
        <v>-277846</v>
      </c>
      <c r="I35" s="58">
        <f t="shared" si="1"/>
        <v>-1.128896237697703E-3</v>
      </c>
      <c r="J35" s="59"/>
      <c r="K35" s="38">
        <f t="shared" si="4"/>
        <v>246121823</v>
      </c>
      <c r="L35" s="38">
        <f t="shared" si="5"/>
        <v>246399669</v>
      </c>
      <c r="M35" s="39">
        <f t="shared" si="6"/>
        <v>2466657.1489899997</v>
      </c>
      <c r="N35" s="39"/>
      <c r="O35" s="39">
        <f t="shared" si="7"/>
        <v>2602915.0020000003</v>
      </c>
      <c r="P35" s="62"/>
      <c r="Q35" s="63">
        <f t="shared" si="2"/>
        <v>-136257.85301000066</v>
      </c>
      <c r="R35" s="64">
        <f t="shared" si="3"/>
        <v>-5.5239883283249469E-2</v>
      </c>
    </row>
    <row r="36" spans="1:18" s="20" customFormat="1">
      <c r="A36" s="66">
        <v>13</v>
      </c>
      <c r="B36" s="14" t="s">
        <v>13</v>
      </c>
      <c r="C36" s="14" t="s">
        <v>176</v>
      </c>
      <c r="D36" s="69" t="s">
        <v>209</v>
      </c>
      <c r="E36" s="14" t="s">
        <v>145</v>
      </c>
      <c r="F36" s="75">
        <v>582312665</v>
      </c>
      <c r="G36" s="75">
        <v>564849045</v>
      </c>
      <c r="H36" s="57">
        <f t="shared" si="0"/>
        <v>17463620</v>
      </c>
      <c r="I36" s="58">
        <f t="shared" si="1"/>
        <v>2.9990108492660039E-2</v>
      </c>
      <c r="J36" s="59"/>
      <c r="K36" s="38">
        <f t="shared" si="4"/>
        <v>582312665</v>
      </c>
      <c r="L36" s="38">
        <f t="shared" si="5"/>
        <v>564849045</v>
      </c>
      <c r="M36" s="39">
        <f t="shared" si="6"/>
        <v>6309318.4730500001</v>
      </c>
      <c r="N36" s="39"/>
      <c r="O36" s="39">
        <f t="shared" si="7"/>
        <v>6424307.5140000004</v>
      </c>
      <c r="P36" s="62"/>
      <c r="Q36" s="63">
        <f t="shared" si="2"/>
        <v>-114989.04095000029</v>
      </c>
      <c r="R36" s="64">
        <f t="shared" si="3"/>
        <v>-1.8225271309598945E-2</v>
      </c>
    </row>
    <row r="37" spans="1:18" s="20" customFormat="1" hidden="1" outlineLevel="1">
      <c r="A37" s="66"/>
      <c r="B37" s="56"/>
      <c r="C37" s="55"/>
      <c r="D37" s="55"/>
      <c r="E37" s="55"/>
      <c r="F37" s="57"/>
      <c r="G37" s="57"/>
      <c r="H37" s="57"/>
      <c r="I37" s="58"/>
      <c r="J37" s="59"/>
      <c r="K37" s="60"/>
      <c r="L37" s="60"/>
      <c r="M37" s="61"/>
      <c r="N37" s="61"/>
      <c r="O37" s="61"/>
      <c r="P37" s="62"/>
      <c r="Q37" s="63"/>
      <c r="R37" s="64"/>
    </row>
    <row r="38" spans="1:18" s="20" customFormat="1" hidden="1" outlineLevel="1">
      <c r="A38" s="66"/>
      <c r="B38" s="56"/>
      <c r="C38" s="55"/>
      <c r="D38" s="55"/>
      <c r="E38" s="55"/>
      <c r="F38" s="57"/>
      <c r="G38" s="57"/>
      <c r="H38" s="57"/>
      <c r="I38" s="58"/>
      <c r="J38" s="59"/>
      <c r="K38" s="60"/>
      <c r="L38" s="60"/>
      <c r="M38" s="61"/>
      <c r="N38" s="61"/>
      <c r="O38" s="61"/>
      <c r="P38" s="62"/>
      <c r="Q38" s="63"/>
      <c r="R38" s="64"/>
    </row>
    <row r="39" spans="1:18" s="20" customFormat="1" hidden="1" outlineLevel="1">
      <c r="A39" s="66"/>
      <c r="B39" s="56"/>
      <c r="C39" s="55"/>
      <c r="D39" s="55"/>
      <c r="E39" s="55"/>
      <c r="F39" s="57"/>
      <c r="G39" s="57"/>
      <c r="H39" s="57"/>
      <c r="I39" s="58"/>
      <c r="J39" s="59"/>
      <c r="K39" s="60"/>
      <c r="L39" s="60"/>
      <c r="M39" s="61"/>
      <c r="N39" s="61"/>
      <c r="O39" s="61"/>
      <c r="P39" s="62"/>
      <c r="Q39" s="63"/>
      <c r="R39" s="64"/>
    </row>
    <row r="40" spans="1:18" s="20" customFormat="1" hidden="1" outlineLevel="1">
      <c r="A40" s="66"/>
      <c r="B40" s="56"/>
      <c r="C40" s="55"/>
      <c r="D40" s="55"/>
      <c r="E40" s="55"/>
      <c r="F40" s="57"/>
      <c r="G40" s="57"/>
      <c r="H40" s="57"/>
      <c r="I40" s="58"/>
      <c r="J40" s="59"/>
      <c r="K40" s="60"/>
      <c r="L40" s="60"/>
      <c r="M40" s="61"/>
      <c r="N40" s="61"/>
      <c r="O40" s="61"/>
      <c r="P40" s="62"/>
      <c r="Q40" s="63"/>
      <c r="R40" s="64"/>
    </row>
    <row r="41" spans="1:18" hidden="1" outlineLevel="1">
      <c r="A41" s="66"/>
      <c r="B41" s="56"/>
      <c r="C41" s="55"/>
      <c r="D41" s="55"/>
      <c r="E41" s="55"/>
      <c r="F41" s="57"/>
      <c r="G41" s="57"/>
      <c r="H41" s="57"/>
      <c r="I41" s="58"/>
      <c r="J41" s="59"/>
      <c r="K41" s="60"/>
      <c r="L41" s="60"/>
      <c r="M41" s="61"/>
      <c r="N41" s="61"/>
      <c r="O41" s="61"/>
      <c r="P41" s="62"/>
      <c r="Q41" s="63"/>
      <c r="R41" s="64"/>
    </row>
    <row r="42" spans="1:18" hidden="1" outlineLevel="1">
      <c r="A42" s="66"/>
      <c r="B42" s="56"/>
      <c r="C42" s="55"/>
      <c r="D42" s="55"/>
      <c r="E42" s="55"/>
      <c r="F42" s="57"/>
      <c r="G42" s="57"/>
      <c r="H42" s="57"/>
      <c r="I42" s="58"/>
      <c r="J42" s="59"/>
      <c r="K42" s="60"/>
      <c r="L42" s="60"/>
      <c r="M42" s="61"/>
      <c r="N42" s="61"/>
      <c r="O42" s="61"/>
      <c r="P42" s="62"/>
      <c r="Q42" s="63"/>
      <c r="R42" s="64"/>
    </row>
    <row r="43" spans="1:18" hidden="1" outlineLevel="1">
      <c r="A43" s="66"/>
      <c r="B43" s="56"/>
      <c r="C43" s="55"/>
      <c r="D43" s="55"/>
      <c r="E43" s="55"/>
      <c r="F43" s="57"/>
      <c r="G43" s="57"/>
      <c r="H43" s="57"/>
      <c r="I43" s="58"/>
      <c r="J43" s="59"/>
      <c r="K43" s="60"/>
      <c r="L43" s="60"/>
      <c r="M43" s="61"/>
      <c r="N43" s="61"/>
      <c r="O43" s="61"/>
      <c r="P43" s="62"/>
      <c r="Q43" s="63"/>
      <c r="R43" s="64"/>
    </row>
    <row r="44" spans="1:18" hidden="1" outlineLevel="1">
      <c r="A44" s="66"/>
      <c r="B44" s="56"/>
      <c r="C44" s="55"/>
      <c r="D44" s="55"/>
      <c r="E44" s="55"/>
      <c r="F44" s="57"/>
      <c r="G44" s="57"/>
      <c r="H44" s="57"/>
      <c r="I44" s="58"/>
      <c r="J44" s="59"/>
      <c r="K44" s="60"/>
      <c r="L44" s="60"/>
      <c r="M44" s="61"/>
      <c r="N44" s="61"/>
      <c r="O44" s="61"/>
      <c r="P44" s="62"/>
      <c r="Q44" s="63"/>
      <c r="R44" s="64"/>
    </row>
    <row r="45" spans="1:18" hidden="1" outlineLevel="1">
      <c r="A45" s="66"/>
      <c r="B45" s="56"/>
      <c r="C45" s="55"/>
      <c r="D45" s="55"/>
      <c r="E45" s="55"/>
      <c r="F45" s="57"/>
      <c r="G45" s="57"/>
      <c r="H45" s="57"/>
      <c r="I45" s="58"/>
      <c r="J45" s="59"/>
      <c r="K45" s="60"/>
      <c r="L45" s="60"/>
      <c r="M45" s="61"/>
      <c r="N45" s="61"/>
      <c r="O45" s="61"/>
      <c r="P45" s="62"/>
      <c r="Q45" s="63"/>
      <c r="R45" s="64"/>
    </row>
    <row r="46" spans="1:18" hidden="1" outlineLevel="1">
      <c r="A46" s="66"/>
      <c r="B46" s="56"/>
      <c r="C46" s="55"/>
      <c r="D46" s="55"/>
      <c r="E46" s="55"/>
      <c r="F46" s="57"/>
      <c r="G46" s="57"/>
      <c r="H46" s="57"/>
      <c r="I46" s="58"/>
      <c r="J46" s="59"/>
      <c r="K46" s="60"/>
      <c r="L46" s="60"/>
      <c r="M46" s="61"/>
      <c r="N46" s="61"/>
      <c r="O46" s="61"/>
      <c r="P46" s="62"/>
      <c r="Q46" s="63"/>
      <c r="R46" s="64"/>
    </row>
    <row r="47" spans="1:18" hidden="1" outlineLevel="1">
      <c r="A47" s="66"/>
      <c r="B47" s="56"/>
      <c r="C47" s="55"/>
      <c r="D47" s="55"/>
      <c r="E47" s="55"/>
      <c r="F47" s="57"/>
      <c r="G47" s="57"/>
      <c r="H47" s="57"/>
      <c r="I47" s="58"/>
      <c r="J47" s="59"/>
      <c r="K47" s="60"/>
      <c r="L47" s="60"/>
      <c r="M47" s="61"/>
      <c r="N47" s="61"/>
      <c r="O47" s="61"/>
      <c r="P47" s="62"/>
      <c r="Q47" s="63"/>
      <c r="R47" s="64"/>
    </row>
    <row r="48" spans="1:18" hidden="1" outlineLevel="1">
      <c r="A48" s="66"/>
      <c r="B48" s="56"/>
      <c r="C48" s="55"/>
      <c r="D48" s="55"/>
      <c r="E48" s="55"/>
      <c r="F48" s="57"/>
      <c r="G48" s="57"/>
      <c r="H48" s="57"/>
      <c r="I48" s="58"/>
      <c r="J48" s="59"/>
      <c r="K48" s="60"/>
      <c r="L48" s="60"/>
      <c r="M48" s="61"/>
      <c r="N48" s="61"/>
      <c r="O48" s="61"/>
      <c r="P48" s="62"/>
      <c r="Q48" s="63"/>
      <c r="R48" s="64"/>
    </row>
    <row r="49" spans="1:19" hidden="1" outlineLevel="1">
      <c r="A49" s="66"/>
      <c r="B49" s="56"/>
      <c r="C49" s="55"/>
      <c r="D49" s="55"/>
      <c r="E49" s="55"/>
      <c r="F49" s="57"/>
      <c r="G49" s="57"/>
      <c r="H49" s="57"/>
      <c r="I49" s="58"/>
      <c r="J49" s="59"/>
      <c r="K49" s="60"/>
      <c r="L49" s="60"/>
      <c r="M49" s="61"/>
      <c r="N49" s="61"/>
      <c r="O49" s="61"/>
      <c r="P49" s="62"/>
      <c r="Q49" s="63"/>
      <c r="R49" s="64"/>
    </row>
    <row r="50" spans="1:19" hidden="1" outlineLevel="1">
      <c r="A50" s="66"/>
      <c r="B50" s="56"/>
      <c r="C50" s="55"/>
      <c r="D50" s="55"/>
      <c r="E50" s="55"/>
      <c r="F50" s="57"/>
      <c r="G50" s="57"/>
      <c r="H50" s="57"/>
      <c r="I50" s="58"/>
      <c r="J50" s="59"/>
      <c r="K50" s="60"/>
      <c r="L50" s="60"/>
      <c r="M50" s="61"/>
      <c r="N50" s="61"/>
      <c r="O50" s="61"/>
      <c r="P50" s="62"/>
      <c r="Q50" s="63"/>
      <c r="R50" s="64"/>
    </row>
    <row r="51" spans="1:19" hidden="1" outlineLevel="1">
      <c r="A51" s="66"/>
      <c r="B51" s="56"/>
      <c r="C51" s="55"/>
      <c r="D51" s="55"/>
      <c r="E51" s="55"/>
      <c r="F51" s="57"/>
      <c r="G51" s="57"/>
      <c r="H51" s="57"/>
      <c r="I51" s="58"/>
      <c r="J51" s="59"/>
      <c r="K51" s="60"/>
      <c r="L51" s="60"/>
      <c r="M51" s="61"/>
      <c r="N51" s="61"/>
      <c r="O51" s="61"/>
      <c r="P51" s="62"/>
      <c r="Q51" s="63"/>
      <c r="R51" s="64"/>
    </row>
    <row r="52" spans="1:19" hidden="1" outlineLevel="1">
      <c r="A52" s="66"/>
      <c r="B52" s="56"/>
      <c r="C52" s="55"/>
      <c r="D52" s="55"/>
      <c r="E52" s="55"/>
      <c r="F52" s="57"/>
      <c r="G52" s="57"/>
      <c r="H52" s="57"/>
      <c r="I52" s="58"/>
      <c r="J52" s="59"/>
      <c r="K52" s="60"/>
      <c r="L52" s="60"/>
      <c r="M52" s="61"/>
      <c r="N52" s="61"/>
      <c r="O52" s="61"/>
      <c r="P52" s="62"/>
      <c r="Q52" s="63"/>
      <c r="R52" s="64"/>
    </row>
    <row r="53" spans="1:19" hidden="1" outlineLevel="1">
      <c r="A53" s="66"/>
      <c r="B53" s="56"/>
      <c r="C53" s="55"/>
      <c r="D53" s="55"/>
      <c r="E53" s="55"/>
      <c r="F53" s="57"/>
      <c r="G53" s="57"/>
      <c r="H53" s="57"/>
      <c r="I53" s="58"/>
      <c r="J53" s="59"/>
      <c r="K53" s="60"/>
      <c r="L53" s="60"/>
      <c r="M53" s="61"/>
      <c r="N53" s="61"/>
      <c r="O53" s="61"/>
      <c r="P53" s="62"/>
      <c r="Q53" s="63"/>
      <c r="R53" s="64"/>
    </row>
    <row r="54" spans="1:19" hidden="1" outlineLevel="1">
      <c r="A54" s="66"/>
      <c r="B54" s="56"/>
      <c r="C54" s="55"/>
      <c r="D54" s="55"/>
      <c r="E54" s="55"/>
      <c r="F54" s="57"/>
      <c r="G54" s="57"/>
      <c r="H54" s="57"/>
      <c r="I54" s="58"/>
      <c r="J54" s="59"/>
      <c r="K54" s="60"/>
      <c r="L54" s="60"/>
      <c r="M54" s="61"/>
      <c r="N54" s="61"/>
      <c r="O54" s="61"/>
      <c r="P54" s="62"/>
      <c r="Q54" s="63"/>
      <c r="R54" s="64"/>
    </row>
    <row r="55" spans="1:19" hidden="1" outlineLevel="1">
      <c r="A55" s="66"/>
      <c r="B55" s="56"/>
      <c r="C55" s="55"/>
      <c r="D55" s="55"/>
      <c r="E55" s="55"/>
      <c r="F55" s="57"/>
      <c r="G55" s="57"/>
      <c r="H55" s="57"/>
      <c r="I55" s="58"/>
      <c r="J55" s="59"/>
      <c r="K55" s="60"/>
      <c r="L55" s="60"/>
      <c r="M55" s="61"/>
      <c r="N55" s="61"/>
      <c r="O55" s="61"/>
      <c r="P55" s="62"/>
      <c r="Q55" s="63"/>
      <c r="R55" s="64"/>
    </row>
    <row r="56" spans="1:19" hidden="1" outlineLevel="1">
      <c r="A56" s="66"/>
      <c r="B56" s="56"/>
      <c r="C56" s="55"/>
      <c r="D56" s="55"/>
      <c r="E56" s="55"/>
      <c r="F56" s="57"/>
      <c r="G56" s="57"/>
      <c r="H56" s="57"/>
      <c r="I56" s="58"/>
      <c r="J56" s="59"/>
      <c r="K56" s="60"/>
      <c r="L56" s="60"/>
      <c r="M56" s="61"/>
      <c r="N56" s="61"/>
      <c r="O56" s="61"/>
      <c r="P56" s="62"/>
      <c r="Q56" s="63"/>
      <c r="R56" s="64"/>
    </row>
    <row r="57" spans="1:19" hidden="1" outlineLevel="1">
      <c r="A57" s="66"/>
      <c r="B57" s="56"/>
      <c r="C57" s="55"/>
      <c r="D57" s="55"/>
      <c r="E57" s="55"/>
      <c r="F57" s="57"/>
      <c r="G57" s="57"/>
      <c r="H57" s="57"/>
      <c r="I57" s="58"/>
      <c r="J57" s="59"/>
      <c r="K57" s="60"/>
      <c r="L57" s="60"/>
      <c r="M57" s="61"/>
      <c r="N57" s="61"/>
      <c r="O57" s="61"/>
      <c r="P57" s="62"/>
      <c r="Q57" s="63"/>
      <c r="R57" s="64"/>
    </row>
    <row r="58" spans="1:19" hidden="1" outlineLevel="1">
      <c r="A58" s="66"/>
      <c r="B58" s="56"/>
      <c r="C58" s="55"/>
      <c r="D58" s="55"/>
      <c r="E58" s="55"/>
      <c r="F58" s="57"/>
      <c r="G58" s="57"/>
      <c r="H58" s="57"/>
      <c r="I58" s="58"/>
      <c r="J58" s="59"/>
      <c r="K58" s="60"/>
      <c r="L58" s="60"/>
      <c r="M58" s="61"/>
      <c r="N58" s="61"/>
      <c r="O58" s="61"/>
      <c r="P58" s="62"/>
      <c r="Q58" s="63"/>
      <c r="R58" s="64"/>
    </row>
    <row r="59" spans="1:19" hidden="1" outlineLevel="1">
      <c r="B59" s="18"/>
      <c r="G59" s="19"/>
      <c r="H59" s="18"/>
      <c r="I59" s="18"/>
      <c r="J59" s="18"/>
      <c r="K59" s="18"/>
      <c r="L59" s="18"/>
      <c r="M59" s="18"/>
      <c r="N59" s="18"/>
      <c r="O59" s="18"/>
      <c r="P59" s="18"/>
      <c r="Q59" s="47"/>
      <c r="R59" s="18"/>
      <c r="S59" s="32"/>
    </row>
    <row r="60" spans="1:19" collapsed="1">
      <c r="B60" s="18"/>
      <c r="G60" s="19"/>
      <c r="H60" s="18"/>
      <c r="I60" s="18"/>
      <c r="J60" s="18"/>
      <c r="K60" s="71"/>
      <c r="L60" s="71"/>
      <c r="M60" s="71"/>
      <c r="N60" s="71"/>
      <c r="O60" s="71"/>
      <c r="P60" s="71"/>
      <c r="Q60" s="71"/>
      <c r="R60" s="71"/>
      <c r="S60" s="72"/>
    </row>
    <row r="61" spans="1:19" ht="30">
      <c r="B61" s="16" t="s">
        <v>113</v>
      </c>
      <c r="C61" s="34"/>
      <c r="D61" s="34"/>
      <c r="E61" s="34"/>
      <c r="F61" s="17">
        <f>AVERAGE(F6:F52)</f>
        <v>162220273.54838711</v>
      </c>
      <c r="G61" s="17">
        <f>AVERAGE(G6:G52)</f>
        <v>146800839.6451613</v>
      </c>
      <c r="H61" s="68">
        <f>AVERAGE(H6:H52)</f>
        <v>15419433.903225806</v>
      </c>
      <c r="I61" s="17">
        <f>AVERAGE(I6:I52)</f>
        <v>1.6435660295816654E-2</v>
      </c>
      <c r="J61" s="18"/>
      <c r="K61" s="17">
        <f>AVERAGE(K6:K20)</f>
        <v>192261920.59999999</v>
      </c>
      <c r="L61" s="17">
        <f>AVERAGE(L6:L20)</f>
        <v>162628259.59999999</v>
      </c>
      <c r="M61" s="17">
        <f>AVERAGE(M6:M52)</f>
        <v>1544301.4016138709</v>
      </c>
      <c r="N61" s="17" t="e">
        <f>AVERAGE(N6:N52)</f>
        <v>#DIV/0!</v>
      </c>
      <c r="O61" s="17">
        <f>AVERAGE(N6:P20)</f>
        <v>1646269.3099999998</v>
      </c>
      <c r="P61" s="17" t="e">
        <f>AVERAGE(P6:P52)</f>
        <v>#DIV/0!</v>
      </c>
      <c r="Q61" s="17">
        <f>AVERAGE(P6:R20)</f>
        <v>123098.76448534601</v>
      </c>
      <c r="R61" s="31">
        <f>1-O61/M61</f>
        <v>-6.6028502130197841E-2</v>
      </c>
    </row>
    <row r="62" spans="1:19">
      <c r="F62" s="13"/>
      <c r="G62" s="13"/>
      <c r="J62" s="70"/>
      <c r="K62" s="73"/>
      <c r="L62" s="73"/>
      <c r="M62" s="73"/>
      <c r="N62" s="70"/>
      <c r="O62" s="73"/>
      <c r="P62" s="73"/>
      <c r="Q62" s="73"/>
      <c r="R62" s="70"/>
      <c r="S62" s="70"/>
    </row>
    <row r="63" spans="1:19" ht="30">
      <c r="B63" s="34" t="s">
        <v>58</v>
      </c>
      <c r="D63" s="74"/>
      <c r="E63" s="74"/>
      <c r="F63" s="17">
        <f>AVERAGEIF($A$6:$A$52,13,F6:F52)</f>
        <v>213425985.94444445</v>
      </c>
      <c r="G63" s="17">
        <f>AVERAGEIF($A$6:$A$52,13,G6:G52)</f>
        <v>189660843.5</v>
      </c>
      <c r="H63" s="17">
        <f>AVERAGEIF($A$6:$A$52,13,H6:H52)</f>
        <v>23765142.444444444</v>
      </c>
      <c r="I63" s="68">
        <f>H63/F63</f>
        <v>0.11135074456505309</v>
      </c>
      <c r="J63" s="18"/>
      <c r="K63" s="17">
        <f>AVERAGEIF($A$6:$A$52,13,K6:K52)</f>
        <v>213425985.94444445</v>
      </c>
      <c r="L63" s="17">
        <f>AVERAGEIF($A$6:$A$52,13,L6:L52)</f>
        <v>189660843.5</v>
      </c>
      <c r="M63" s="17">
        <f>AVERAGEIF($A$6:$A$52,13,M6:M52)</f>
        <v>2127872.816530556</v>
      </c>
      <c r="N63" s="17" t="e">
        <f>AVERAGE(N21:N52)</f>
        <v>#DIV/0!</v>
      </c>
      <c r="O63" s="17">
        <f>AVERAGEIF($A$6:$A$52,13,O6:O52)</f>
        <v>1955036.834111111</v>
      </c>
      <c r="P63" s="17" t="e">
        <f>AVERAGE(P21:P52)</f>
        <v>#DIV/0!</v>
      </c>
      <c r="Q63" s="17">
        <f>AVERAGEIF($A$6:$A$52,13,Q6:Q52)</f>
        <v>172835.98241944451</v>
      </c>
      <c r="R63" s="31">
        <f>1-O63/M63</f>
        <v>8.1224771084415504E-2</v>
      </c>
    </row>
    <row r="64" spans="1:19">
      <c r="J64" s="18"/>
      <c r="K64" s="70"/>
      <c r="L64" s="70"/>
      <c r="M64" s="70"/>
      <c r="N64" s="70"/>
      <c r="O64" s="70"/>
      <c r="P64" s="70"/>
      <c r="Q64" s="70"/>
      <c r="R64" s="70"/>
      <c r="S64" s="70"/>
    </row>
  </sheetData>
  <pageMargins left="0.7" right="0.7" top="0.75" bottom="0.75" header="0.3" footer="0.3"/>
  <pageSetup orientation="portrait" horizontalDpi="4294967292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2:I41"/>
  <sheetViews>
    <sheetView topLeftCell="A10" workbookViewId="0">
      <selection activeCell="H23" sqref="H23:H24"/>
    </sheetView>
  </sheetViews>
  <sheetFormatPr baseColWidth="10" defaultRowHeight="15"/>
  <cols>
    <col min="3" max="3" width="13.42578125" bestFit="1" customWidth="1"/>
    <col min="4" max="4" width="15" bestFit="1" customWidth="1"/>
    <col min="5" max="5" width="20.85546875" bestFit="1" customWidth="1"/>
    <col min="6" max="6" width="25.42578125" bestFit="1" customWidth="1"/>
    <col min="8" max="8" width="15.5703125" bestFit="1" customWidth="1"/>
    <col min="9" max="9" width="25.140625" bestFit="1" customWidth="1"/>
  </cols>
  <sheetData>
    <row r="2" spans="1:9">
      <c r="C2" s="79">
        <v>2014</v>
      </c>
      <c r="D2" s="79"/>
      <c r="E2" s="79"/>
      <c r="F2" s="79"/>
      <c r="G2" s="79"/>
      <c r="H2" s="79"/>
      <c r="I2" s="79"/>
    </row>
    <row r="3" spans="1:9">
      <c r="C3" s="22" t="s">
        <v>59</v>
      </c>
      <c r="D3" s="22" t="s">
        <v>60</v>
      </c>
      <c r="E3" s="22" t="s">
        <v>61</v>
      </c>
      <c r="F3" s="22" t="s">
        <v>62</v>
      </c>
      <c r="G3" s="22" t="s">
        <v>63</v>
      </c>
      <c r="H3" s="22" t="s">
        <v>64</v>
      </c>
      <c r="I3" s="22" t="s">
        <v>65</v>
      </c>
    </row>
    <row r="4" spans="1:9">
      <c r="B4" t="s">
        <v>104</v>
      </c>
      <c r="C4" s="27" t="s">
        <v>101</v>
      </c>
      <c r="D4" s="1" t="s">
        <v>20</v>
      </c>
      <c r="E4" s="1">
        <v>0</v>
      </c>
      <c r="F4" s="1">
        <v>60</v>
      </c>
      <c r="G4" s="1" t="s">
        <v>66</v>
      </c>
      <c r="H4" s="24">
        <v>6794876</v>
      </c>
      <c r="I4" s="28" t="s">
        <v>102</v>
      </c>
    </row>
    <row r="5" spans="1:9">
      <c r="B5" t="s">
        <v>105</v>
      </c>
      <c r="C5" s="27" t="s">
        <v>99</v>
      </c>
      <c r="D5" s="1" t="s">
        <v>0</v>
      </c>
      <c r="E5" s="1">
        <v>0</v>
      </c>
      <c r="F5" s="1">
        <v>60</v>
      </c>
      <c r="G5" s="1" t="s">
        <v>66</v>
      </c>
      <c r="H5" s="24">
        <v>18954236</v>
      </c>
      <c r="I5" s="28" t="s">
        <v>100</v>
      </c>
    </row>
    <row r="6" spans="1:9">
      <c r="A6">
        <v>4</v>
      </c>
      <c r="B6" t="s">
        <v>85</v>
      </c>
      <c r="C6" s="1" t="s">
        <v>68</v>
      </c>
      <c r="D6" s="1" t="s">
        <v>4</v>
      </c>
      <c r="E6" s="1">
        <v>0</v>
      </c>
      <c r="F6" s="1">
        <v>60</v>
      </c>
      <c r="G6" s="1" t="s">
        <v>66</v>
      </c>
      <c r="H6" s="24">
        <v>31270863</v>
      </c>
      <c r="I6" s="1" t="s">
        <v>69</v>
      </c>
    </row>
    <row r="7" spans="1:9">
      <c r="A7">
        <v>5</v>
      </c>
      <c r="B7" t="s">
        <v>86</v>
      </c>
      <c r="C7" s="1" t="s">
        <v>70</v>
      </c>
      <c r="D7" s="1" t="s">
        <v>12</v>
      </c>
      <c r="E7" s="1">
        <v>0</v>
      </c>
      <c r="F7" s="1">
        <v>60</v>
      </c>
      <c r="G7" s="1" t="s">
        <v>66</v>
      </c>
      <c r="H7" s="24">
        <v>6705680</v>
      </c>
      <c r="I7" s="1" t="s">
        <v>71</v>
      </c>
    </row>
    <row r="8" spans="1:9">
      <c r="A8">
        <v>8</v>
      </c>
      <c r="B8" t="s">
        <v>87</v>
      </c>
      <c r="C8" s="1" t="s">
        <v>72</v>
      </c>
      <c r="D8" s="1" t="s">
        <v>15</v>
      </c>
      <c r="E8" s="1">
        <v>0</v>
      </c>
      <c r="F8" s="1">
        <v>60</v>
      </c>
      <c r="G8" s="1" t="s">
        <v>66</v>
      </c>
      <c r="H8" s="24">
        <v>15810719</v>
      </c>
      <c r="I8" s="1" t="s">
        <v>73</v>
      </c>
    </row>
    <row r="9" spans="1:9">
      <c r="A9">
        <v>9</v>
      </c>
      <c r="B9" t="s">
        <v>88</v>
      </c>
      <c r="C9" s="1" t="s">
        <v>74</v>
      </c>
      <c r="D9" s="1" t="s">
        <v>67</v>
      </c>
      <c r="E9" s="1">
        <v>0</v>
      </c>
      <c r="F9" s="1">
        <v>60</v>
      </c>
      <c r="G9" s="1" t="s">
        <v>66</v>
      </c>
      <c r="H9" s="24">
        <v>28374085</v>
      </c>
      <c r="I9" s="1" t="s">
        <v>75</v>
      </c>
    </row>
    <row r="10" spans="1:9">
      <c r="A10">
        <v>10</v>
      </c>
      <c r="B10" t="s">
        <v>89</v>
      </c>
      <c r="C10" s="1" t="s">
        <v>76</v>
      </c>
      <c r="D10" s="1" t="s">
        <v>9</v>
      </c>
      <c r="E10" s="1">
        <v>0</v>
      </c>
      <c r="F10" s="1">
        <v>60</v>
      </c>
      <c r="G10" s="1" t="s">
        <v>66</v>
      </c>
      <c r="H10" s="24">
        <v>8905985</v>
      </c>
      <c r="I10" s="1" t="s">
        <v>77</v>
      </c>
    </row>
    <row r="11" spans="1:9">
      <c r="A11">
        <v>13</v>
      </c>
      <c r="B11" t="s">
        <v>90</v>
      </c>
      <c r="C11" s="1" t="s">
        <v>78</v>
      </c>
      <c r="D11" s="1" t="s">
        <v>52</v>
      </c>
      <c r="E11" s="1">
        <v>0</v>
      </c>
      <c r="F11" s="1">
        <v>60</v>
      </c>
      <c r="G11" s="1" t="s">
        <v>66</v>
      </c>
      <c r="H11" s="24">
        <v>46657401</v>
      </c>
      <c r="I11" s="1" t="s">
        <v>79</v>
      </c>
    </row>
    <row r="12" spans="1:9">
      <c r="A12">
        <v>13</v>
      </c>
      <c r="B12" t="s">
        <v>91</v>
      </c>
      <c r="C12" s="1" t="s">
        <v>80</v>
      </c>
      <c r="D12" s="1" t="s">
        <v>53</v>
      </c>
      <c r="E12" s="1">
        <v>0</v>
      </c>
      <c r="F12" s="1">
        <v>60</v>
      </c>
      <c r="G12" s="1" t="s">
        <v>66</v>
      </c>
      <c r="H12" s="24">
        <v>29836284</v>
      </c>
      <c r="I12" s="1" t="s">
        <v>81</v>
      </c>
    </row>
    <row r="13" spans="1:9">
      <c r="A13">
        <v>13</v>
      </c>
      <c r="B13" t="s">
        <v>92</v>
      </c>
      <c r="C13" s="1" t="s">
        <v>82</v>
      </c>
      <c r="D13" s="1" t="s">
        <v>19</v>
      </c>
      <c r="E13" s="1">
        <v>0</v>
      </c>
      <c r="F13" s="1">
        <v>60</v>
      </c>
      <c r="G13" s="1" t="s">
        <v>66</v>
      </c>
      <c r="H13" s="24">
        <v>28258838</v>
      </c>
      <c r="I13" s="1" t="s">
        <v>83</v>
      </c>
    </row>
    <row r="14" spans="1:9">
      <c r="B14" t="s">
        <v>106</v>
      </c>
      <c r="C14" s="27" t="s">
        <v>93</v>
      </c>
      <c r="D14" s="1" t="s">
        <v>8</v>
      </c>
      <c r="E14" s="1">
        <v>0</v>
      </c>
      <c r="F14" s="1">
        <v>60</v>
      </c>
      <c r="G14" s="1" t="s">
        <v>66</v>
      </c>
      <c r="H14" s="24">
        <v>40388970</v>
      </c>
      <c r="I14" s="28" t="s">
        <v>94</v>
      </c>
    </row>
    <row r="15" spans="1:9">
      <c r="B15" t="s">
        <v>107</v>
      </c>
      <c r="C15" s="27" t="s">
        <v>95</v>
      </c>
      <c r="D15" s="1" t="s">
        <v>13</v>
      </c>
      <c r="E15" s="1">
        <v>0</v>
      </c>
      <c r="F15" s="1">
        <v>60</v>
      </c>
      <c r="G15" s="1" t="s">
        <v>66</v>
      </c>
      <c r="H15" s="24">
        <v>46331476</v>
      </c>
      <c r="I15" s="28" t="s">
        <v>96</v>
      </c>
    </row>
    <row r="16" spans="1:9">
      <c r="B16" t="s">
        <v>108</v>
      </c>
      <c r="C16" s="27" t="s">
        <v>97</v>
      </c>
      <c r="D16" s="1" t="s">
        <v>5</v>
      </c>
      <c r="E16" s="1">
        <v>0</v>
      </c>
      <c r="F16" s="1">
        <v>60</v>
      </c>
      <c r="G16" s="1" t="s">
        <v>66</v>
      </c>
      <c r="H16" s="24">
        <v>32763139</v>
      </c>
      <c r="I16" s="28" t="s">
        <v>98</v>
      </c>
    </row>
    <row r="19" spans="1:9">
      <c r="C19" s="79">
        <v>2013</v>
      </c>
      <c r="D19" s="79"/>
      <c r="E19" s="79"/>
      <c r="F19" s="79"/>
      <c r="G19" s="79"/>
      <c r="H19" s="79"/>
      <c r="I19" s="79"/>
    </row>
    <row r="20" spans="1:9">
      <c r="C20" s="22" t="s">
        <v>59</v>
      </c>
      <c r="D20" s="22" t="s">
        <v>60</v>
      </c>
      <c r="E20" s="22" t="s">
        <v>61</v>
      </c>
      <c r="F20" s="22" t="s">
        <v>62</v>
      </c>
      <c r="G20" s="22" t="s">
        <v>63</v>
      </c>
      <c r="H20" s="22" t="s">
        <v>64</v>
      </c>
      <c r="I20" s="22" t="s">
        <v>65</v>
      </c>
    </row>
    <row r="21" spans="1:9">
      <c r="B21" t="s">
        <v>104</v>
      </c>
      <c r="C21" s="27" t="s">
        <v>101</v>
      </c>
      <c r="D21" s="1" t="s">
        <v>20</v>
      </c>
      <c r="E21" s="1">
        <v>0</v>
      </c>
      <c r="F21" s="1">
        <v>60</v>
      </c>
      <c r="G21" s="1" t="s">
        <v>66</v>
      </c>
      <c r="H21" s="23">
        <v>8416638</v>
      </c>
      <c r="I21" s="28" t="s">
        <v>102</v>
      </c>
    </row>
    <row r="22" spans="1:9">
      <c r="B22" t="s">
        <v>105</v>
      </c>
      <c r="C22" s="27" t="s">
        <v>99</v>
      </c>
      <c r="D22" s="1" t="s">
        <v>0</v>
      </c>
      <c r="E22" s="1">
        <v>0</v>
      </c>
      <c r="F22" s="1">
        <v>60</v>
      </c>
      <c r="G22" s="1" t="s">
        <v>66</v>
      </c>
      <c r="H22" s="23">
        <v>18470892</v>
      </c>
      <c r="I22" s="28" t="s">
        <v>100</v>
      </c>
    </row>
    <row r="23" spans="1:9">
      <c r="A23">
        <v>4</v>
      </c>
      <c r="C23" s="1" t="s">
        <v>68</v>
      </c>
      <c r="D23" s="1" t="s">
        <v>4</v>
      </c>
      <c r="E23" s="1">
        <v>0</v>
      </c>
      <c r="F23" s="1">
        <v>60</v>
      </c>
      <c r="G23" s="1" t="s">
        <v>66</v>
      </c>
      <c r="H23" s="23">
        <v>31758961</v>
      </c>
      <c r="I23" s="1" t="s">
        <v>69</v>
      </c>
    </row>
    <row r="24" spans="1:9">
      <c r="A24">
        <v>5</v>
      </c>
      <c r="C24" s="1" t="s">
        <v>70</v>
      </c>
      <c r="D24" s="1" t="s">
        <v>12</v>
      </c>
      <c r="E24" s="1">
        <v>0</v>
      </c>
      <c r="F24" s="1">
        <v>60</v>
      </c>
      <c r="G24" s="1" t="s">
        <v>66</v>
      </c>
      <c r="H24" s="23">
        <v>6173162</v>
      </c>
      <c r="I24" s="1" t="s">
        <v>71</v>
      </c>
    </row>
    <row r="25" spans="1:9">
      <c r="A25">
        <v>8</v>
      </c>
      <c r="C25" s="1" t="s">
        <v>72</v>
      </c>
      <c r="D25" s="1" t="s">
        <v>15</v>
      </c>
      <c r="E25" s="1">
        <v>0</v>
      </c>
      <c r="F25" s="1">
        <v>60</v>
      </c>
      <c r="G25" s="1" t="s">
        <v>66</v>
      </c>
      <c r="H25" s="23">
        <v>13778911</v>
      </c>
      <c r="I25" s="1" t="s">
        <v>73</v>
      </c>
    </row>
    <row r="26" spans="1:9">
      <c r="A26">
        <v>9</v>
      </c>
      <c r="C26" s="1" t="s">
        <v>74</v>
      </c>
      <c r="D26" s="1" t="s">
        <v>67</v>
      </c>
      <c r="E26" s="1">
        <v>0</v>
      </c>
      <c r="F26" s="1">
        <v>60</v>
      </c>
      <c r="G26" s="1" t="s">
        <v>66</v>
      </c>
      <c r="H26" s="23">
        <v>27760541</v>
      </c>
      <c r="I26" s="1" t="s">
        <v>75</v>
      </c>
    </row>
    <row r="27" spans="1:9">
      <c r="A27">
        <v>10</v>
      </c>
      <c r="C27" s="1" t="s">
        <v>76</v>
      </c>
      <c r="D27" s="1" t="s">
        <v>9</v>
      </c>
      <c r="E27" s="1">
        <v>0</v>
      </c>
      <c r="F27" s="1">
        <v>60</v>
      </c>
      <c r="G27" s="1" t="s">
        <v>66</v>
      </c>
      <c r="H27" s="23">
        <v>10688897</v>
      </c>
      <c r="I27" s="1" t="s">
        <v>77</v>
      </c>
    </row>
    <row r="28" spans="1:9">
      <c r="A28">
        <v>13</v>
      </c>
      <c r="C28" s="1" t="s">
        <v>78</v>
      </c>
      <c r="D28" s="1" t="s">
        <v>52</v>
      </c>
      <c r="E28" s="1">
        <v>0</v>
      </c>
      <c r="F28" s="1">
        <v>60</v>
      </c>
      <c r="G28" s="1" t="s">
        <v>66</v>
      </c>
      <c r="H28" s="23">
        <v>44557797</v>
      </c>
      <c r="I28" s="1" t="s">
        <v>79</v>
      </c>
    </row>
    <row r="29" spans="1:9">
      <c r="A29">
        <v>13</v>
      </c>
      <c r="C29" s="1" t="s">
        <v>80</v>
      </c>
      <c r="D29" s="1" t="s">
        <v>53</v>
      </c>
      <c r="E29" s="1">
        <v>0</v>
      </c>
      <c r="F29" s="1">
        <v>60</v>
      </c>
      <c r="G29" s="1" t="s">
        <v>66</v>
      </c>
      <c r="H29" s="23">
        <v>31802410</v>
      </c>
      <c r="I29" s="1" t="s">
        <v>81</v>
      </c>
    </row>
    <row r="30" spans="1:9">
      <c r="A30">
        <v>13</v>
      </c>
      <c r="C30" s="1" t="s">
        <v>82</v>
      </c>
      <c r="D30" s="1" t="s">
        <v>19</v>
      </c>
      <c r="E30" s="1">
        <v>0</v>
      </c>
      <c r="F30" s="1">
        <v>60</v>
      </c>
      <c r="G30" s="1" t="s">
        <v>66</v>
      </c>
      <c r="H30" s="23">
        <v>27702925</v>
      </c>
      <c r="I30" s="1" t="s">
        <v>83</v>
      </c>
    </row>
    <row r="31" spans="1:9">
      <c r="B31" t="s">
        <v>106</v>
      </c>
      <c r="C31" s="27" t="s">
        <v>93</v>
      </c>
      <c r="D31" s="1" t="s">
        <v>8</v>
      </c>
      <c r="E31" s="1">
        <v>0</v>
      </c>
      <c r="F31" s="1">
        <v>60</v>
      </c>
      <c r="G31" s="1" t="s">
        <v>66</v>
      </c>
      <c r="H31" s="23">
        <v>34617815</v>
      </c>
      <c r="I31" s="28" t="s">
        <v>94</v>
      </c>
    </row>
    <row r="32" spans="1:9">
      <c r="C32" s="27" t="s">
        <v>95</v>
      </c>
      <c r="D32" s="1" t="s">
        <v>13</v>
      </c>
      <c r="E32" s="1">
        <v>0</v>
      </c>
      <c r="F32" s="1">
        <v>60</v>
      </c>
      <c r="G32" s="1" t="s">
        <v>66</v>
      </c>
      <c r="H32" s="23">
        <v>42204742</v>
      </c>
      <c r="I32" s="28" t="s">
        <v>96</v>
      </c>
    </row>
    <row r="33" spans="3:9">
      <c r="C33" s="27" t="s">
        <v>97</v>
      </c>
      <c r="D33" s="1" t="s">
        <v>5</v>
      </c>
      <c r="E33" s="1">
        <v>0</v>
      </c>
      <c r="F33" s="1">
        <v>60</v>
      </c>
      <c r="G33" s="1" t="s">
        <v>66</v>
      </c>
      <c r="H33" s="23">
        <v>27459942</v>
      </c>
      <c r="I33" s="28" t="s">
        <v>98</v>
      </c>
    </row>
    <row r="35" spans="3:9" ht="15.75" thickBot="1"/>
    <row r="36" spans="3:9">
      <c r="C36" s="80">
        <v>2014</v>
      </c>
      <c r="D36" s="81"/>
      <c r="E36" s="81"/>
      <c r="F36" s="81"/>
      <c r="G36" s="81"/>
      <c r="H36" s="81"/>
      <c r="I36" s="82"/>
    </row>
    <row r="37" spans="3:9">
      <c r="C37" s="25" t="s">
        <v>59</v>
      </c>
      <c r="D37" s="22" t="s">
        <v>60</v>
      </c>
      <c r="E37" s="22" t="s">
        <v>61</v>
      </c>
      <c r="F37" s="22" t="s">
        <v>62</v>
      </c>
      <c r="G37" s="22" t="s">
        <v>63</v>
      </c>
      <c r="H37" s="22" t="s">
        <v>64</v>
      </c>
      <c r="I37" s="26" t="s">
        <v>65</v>
      </c>
    </row>
    <row r="38" spans="3:9" ht="15.75" thickBot="1">
      <c r="C38" s="29"/>
      <c r="D38" s="14"/>
      <c r="E38" s="14"/>
      <c r="F38" s="14"/>
      <c r="G38" s="14"/>
      <c r="H38" s="14"/>
      <c r="I38" s="30"/>
    </row>
    <row r="39" spans="3:9">
      <c r="C39" s="80">
        <v>2013</v>
      </c>
      <c r="D39" s="81"/>
      <c r="E39" s="81"/>
      <c r="F39" s="81"/>
      <c r="G39" s="81"/>
      <c r="H39" s="81"/>
      <c r="I39" s="82"/>
    </row>
    <row r="40" spans="3:9">
      <c r="C40" s="25" t="s">
        <v>59</v>
      </c>
      <c r="D40" s="22" t="s">
        <v>60</v>
      </c>
      <c r="E40" s="22" t="s">
        <v>61</v>
      </c>
      <c r="F40" s="22" t="s">
        <v>62</v>
      </c>
      <c r="G40" s="22" t="s">
        <v>63</v>
      </c>
      <c r="H40" s="22" t="s">
        <v>64</v>
      </c>
      <c r="I40" s="26" t="s">
        <v>65</v>
      </c>
    </row>
    <row r="41" spans="3:9" ht="15.75" thickBot="1">
      <c r="C41" s="83" t="s">
        <v>103</v>
      </c>
      <c r="D41" s="84"/>
      <c r="E41" s="84"/>
      <c r="F41" s="84"/>
      <c r="G41" s="84"/>
      <c r="H41" s="84"/>
      <c r="I41" s="85"/>
    </row>
  </sheetData>
  <autoFilter ref="A20:I30">
    <sortState ref="A16:H23">
      <sortCondition ref="A15:A23"/>
    </sortState>
  </autoFilter>
  <mergeCells count="5">
    <mergeCell ref="C2:I2"/>
    <mergeCell ref="C19:I19"/>
    <mergeCell ref="C36:I36"/>
    <mergeCell ref="C39:I39"/>
    <mergeCell ref="C41:I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casas2</vt:lpstr>
      <vt:lpstr>dptos2</vt:lpstr>
      <vt:lpstr>Casa analisis especi</vt:lpstr>
      <vt:lpstr>Departament analisis especifico</vt:lpstr>
      <vt:lpstr>dptos-muestra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NICOAYC</dc:creator>
  <cp:lastModifiedBy>mmaranon</cp:lastModifiedBy>
  <dcterms:created xsi:type="dcterms:W3CDTF">2014-05-08T14:04:42Z</dcterms:created>
  <dcterms:modified xsi:type="dcterms:W3CDTF">2014-05-12T14:12:52Z</dcterms:modified>
</cp:coreProperties>
</file>